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Assumptions" sheetId="2" state="visible" r:id="rId2"/>
    <sheet name="Income Statement" sheetId="3" state="visible" r:id="rId3"/>
    <sheet name="Working Capital" sheetId="4" state="visible" r:id="rId4"/>
    <sheet name="Capex DA" sheetId="5" state="visible" r:id="rId5"/>
    <sheet name="Debt Schedule" sheetId="6" state="visible" r:id="rId6"/>
    <sheet name="Balance Sheet" sheetId="7" state="visible" r:id="rId7"/>
    <sheet name="Cash Flow" sheetId="8" state="visible" r:id="rId8"/>
    <sheet name="WACC" sheetId="9" state="visible" r:id="rId9"/>
    <sheet name="DCF" sheetId="10" state="visible" r:id="rId10"/>
    <sheet name="Scenarios" sheetId="11" state="visible" r:id="rId11"/>
    <sheet name="Sensitivity" sheetId="12" state="visible" r:id="rId12"/>
    <sheet name="Monte Carlo" sheetId="13" state="visible" r:id="rId13"/>
    <sheet name="Tornado" sheetId="14" state="visible" r:id="rId14"/>
    <sheet name="Comps" sheetId="15" state="visible" r:id="rId15"/>
    <sheet name="Checks" sheetId="16" state="visible" r:id="rId16"/>
    <sheet name="Audit Trail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x"/>
    <numFmt numFmtId="166" formatCode="0.0000"/>
    <numFmt numFmtId="167" formatCode="$#,##0.00"/>
  </numFmts>
  <fonts count="11">
    <font>
      <name val="Calibri"/>
      <family val="2"/>
      <color theme="1"/>
      <sz val="11"/>
      <scheme val="minor"/>
    </font>
    <font>
      <name val="Verdana"/>
      <b val="1"/>
      <color rgb="001F3864"/>
      <sz val="24"/>
    </font>
    <font>
      <name val="Verdana"/>
      <b val="1"/>
      <color rgb="001F3864"/>
      <sz val="12"/>
    </font>
    <font>
      <name val="Verdana"/>
      <b val="1"/>
      <sz val="9"/>
    </font>
    <font>
      <name val="Verdana"/>
      <sz val="9"/>
    </font>
    <font>
      <name val="Verdana"/>
      <color rgb="00999999"/>
      <sz val="8"/>
    </font>
    <font>
      <name val="Verdana"/>
      <b val="1"/>
      <color rgb="001F3864"/>
      <sz val="11"/>
    </font>
    <font>
      <name val="Verdana"/>
      <color rgb="000000CC"/>
      <sz val="9"/>
    </font>
    <font>
      <name val="Verdana"/>
      <b val="1"/>
      <color rgb="00FFFFFF"/>
      <sz val="9"/>
    </font>
    <font>
      <name val="Verdana"/>
      <b val="1"/>
      <color rgb="001F3864"/>
      <sz val="9"/>
    </font>
    <font>
      <name val="Verdana"/>
      <i val="1"/>
      <color rgb="00666666"/>
      <sz val="8"/>
    </font>
  </fonts>
  <fills count="49">
    <fill>
      <patternFill/>
    </fill>
    <fill>
      <patternFill patternType="gray125"/>
    </fill>
    <fill>
      <patternFill patternType="solid">
        <fgColor rgb="00DCE6F1"/>
      </patternFill>
    </fill>
    <fill>
      <patternFill patternType="solid">
        <fgColor rgb="001F3864"/>
      </patternFill>
    </fill>
    <fill>
      <patternFill patternType="solid">
        <fgColor rgb="00E2EFDA"/>
      </patternFill>
    </fill>
    <fill>
      <patternFill patternType="solid">
        <fgColor rgb="0007F955"/>
      </patternFill>
    </fill>
    <fill>
      <patternFill patternType="solid">
        <fgColor rgb="004AC455"/>
      </patternFill>
    </fill>
    <fill>
      <patternFill patternType="solid">
        <fgColor rgb="00899255"/>
      </patternFill>
    </fill>
    <fill>
      <patternFill patternType="solid">
        <fgColor rgb="00C66355"/>
      </patternFill>
    </fill>
    <fill>
      <patternFill patternType="solid">
        <fgColor rgb="00FF3755"/>
      </patternFill>
    </fill>
    <fill>
      <patternFill patternType="solid">
        <fgColor rgb="0005FA55"/>
      </patternFill>
    </fill>
    <fill>
      <patternFill patternType="solid">
        <fgColor rgb="0049C555"/>
      </patternFill>
    </fill>
    <fill>
      <patternFill patternType="solid">
        <fgColor rgb="00889355"/>
      </patternFill>
    </fill>
    <fill>
      <patternFill patternType="solid">
        <fgColor rgb="00C56455"/>
      </patternFill>
    </fill>
    <fill>
      <patternFill patternType="solid">
        <fgColor rgb="00FE3755"/>
      </patternFill>
    </fill>
    <fill>
      <patternFill patternType="solid">
        <fgColor rgb="0004FB55"/>
      </patternFill>
    </fill>
    <fill>
      <patternFill patternType="solid">
        <fgColor rgb="0048C655"/>
      </patternFill>
    </fill>
    <fill>
      <patternFill patternType="solid">
        <fgColor rgb="00879455"/>
      </patternFill>
    </fill>
    <fill>
      <patternFill patternType="solid">
        <fgColor rgb="00C46455"/>
      </patternFill>
    </fill>
    <fill>
      <patternFill patternType="solid">
        <fgColor rgb="00FD3855"/>
      </patternFill>
    </fill>
    <fill>
      <patternFill patternType="solid">
        <fgColor rgb="0002FD55"/>
      </patternFill>
    </fill>
    <fill>
      <patternFill patternType="solid">
        <fgColor rgb="0046C755"/>
      </patternFill>
    </fill>
    <fill>
      <patternFill patternType="solid">
        <fgColor rgb="00869555"/>
      </patternFill>
    </fill>
    <fill>
      <patternFill patternType="solid">
        <fgColor rgb="00C36555"/>
      </patternFill>
    </fill>
    <fill>
      <patternFill patternType="solid">
        <fgColor rgb="00FC3855"/>
      </patternFill>
    </fill>
    <fill>
      <patternFill patternType="solid">
        <fgColor rgb="0000FF55"/>
      </patternFill>
    </fill>
    <fill>
      <patternFill patternType="solid">
        <fgColor rgb="0044C955"/>
      </patternFill>
    </fill>
    <fill>
      <patternFill patternType="solid">
        <fgColor rgb="00859655"/>
      </patternFill>
    </fill>
    <fill>
      <patternFill patternType="solid">
        <fgColor rgb="00C26655"/>
      </patternFill>
    </fill>
    <fill>
      <patternFill patternType="solid">
        <fgColor rgb="00FC3955"/>
      </patternFill>
    </fill>
    <fill>
      <patternFill patternType="solid">
        <fgColor rgb="00FB3955"/>
      </patternFill>
    </fill>
    <fill>
      <patternFill patternType="solid">
        <fgColor rgb="00CD5D55"/>
      </patternFill>
    </fill>
    <fill>
      <patternFill patternType="solid">
        <fgColor rgb="00C96055"/>
      </patternFill>
    </fill>
    <fill>
      <patternFill patternType="solid">
        <fgColor rgb="00C56355"/>
      </patternFill>
    </fill>
    <fill>
      <patternFill patternType="solid">
        <fgColor rgb="00C16755"/>
      </patternFill>
    </fill>
    <fill>
      <patternFill patternType="solid">
        <fgColor rgb="00BC6A55"/>
      </patternFill>
    </fill>
    <fill>
      <patternFill patternType="solid">
        <fgColor rgb="009C8455"/>
      </patternFill>
    </fill>
    <fill>
      <patternFill patternType="solid">
        <fgColor rgb="00958955"/>
      </patternFill>
    </fill>
    <fill>
      <patternFill patternType="solid">
        <fgColor rgb="008D8F55"/>
      </patternFill>
    </fill>
    <fill>
      <patternFill patternType="solid">
        <fgColor rgb="007D9C55"/>
      </patternFill>
    </fill>
    <fill>
      <patternFill patternType="solid">
        <fgColor rgb="006BAB55"/>
      </patternFill>
    </fill>
    <fill>
      <patternFill patternType="solid">
        <fgColor rgb="0060B355"/>
      </patternFill>
    </fill>
    <fill>
      <patternFill patternType="solid">
        <fgColor rgb="0056BB55"/>
      </patternFill>
    </fill>
    <fill>
      <patternFill patternType="solid">
        <fgColor rgb="003ECD55"/>
      </patternFill>
    </fill>
    <fill>
      <patternFill patternType="solid">
        <fgColor rgb="0039D155"/>
      </patternFill>
    </fill>
    <fill>
      <patternFill patternType="solid">
        <fgColor rgb="002CDC55"/>
      </patternFill>
    </fill>
    <fill>
      <patternFill patternType="solid">
        <fgColor rgb="001EE755"/>
      </patternFill>
    </fill>
    <fill>
      <patternFill patternType="solid">
        <fgColor rgb="000FF255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bottom style="medium">
        <color rgb="001F3864"/>
      </bottom>
    </border>
    <border>
      <bottom style="thin">
        <color rgb="00D9D9D9"/>
      </bottom>
    </border>
  </borders>
  <cellStyleXfs count="1">
    <xf numFmtId="0" fontId="0" fillId="0" borderId="0"/>
  </cellStyleXfs>
  <cellXfs count="8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2" borderId="0" pivotButton="0" quotePrefix="0" xfId="0"/>
    <xf numFmtId="3" fontId="7" fillId="2" borderId="0" pivotButton="0" quotePrefix="0" xfId="0"/>
    <xf numFmtId="2" fontId="7" fillId="2" borderId="0" pivotButton="0" quotePrefix="0" xfId="0"/>
    <xf numFmtId="165" fontId="7" fillId="2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7" fillId="2" borderId="0" pivotButton="0" quotePrefix="0" xfId="0"/>
    <xf numFmtId="0" fontId="8" fillId="3" borderId="0" applyAlignment="1" pivotButton="0" quotePrefix="0" xfId="0">
      <alignment horizontal="center" vertical="center"/>
    </xf>
    <xf numFmtId="3" fontId="4" fillId="0" borderId="2" applyAlignment="1" pivotButton="0" quotePrefix="0" xfId="0">
      <alignment horizontal="right" vertical="center"/>
    </xf>
    <xf numFmtId="164" fontId="4" fillId="0" borderId="2" applyAlignment="1" pivotButton="0" quotePrefix="0" xfId="0">
      <alignment horizontal="right" vertical="center"/>
    </xf>
    <xf numFmtId="0" fontId="3" fillId="4" borderId="1" pivotButton="0" quotePrefix="0" xfId="0"/>
    <xf numFmtId="3" fontId="3" fillId="4" borderId="1" applyAlignment="1" pivotButton="0" quotePrefix="0" xfId="0">
      <alignment horizontal="right" vertical="center"/>
    </xf>
    <xf numFmtId="0" fontId="9" fillId="0" borderId="0" pivotButton="0" quotePrefix="0" xfId="0"/>
    <xf numFmtId="164" fontId="0" fillId="0" borderId="0" pivotButton="0" quotePrefix="0" xfId="0"/>
    <xf numFmtId="2" fontId="0" fillId="0" borderId="0" pivotButton="0" quotePrefix="0" xfId="0"/>
    <xf numFmtId="164" fontId="3" fillId="0" borderId="0" pivotButton="0" quotePrefix="0" xfId="0"/>
    <xf numFmtId="164" fontId="3" fillId="4" borderId="0" pivotButton="0" quotePrefix="0" xfId="0"/>
    <xf numFmtId="166" fontId="4" fillId="0" borderId="2" applyAlignment="1" pivotButton="0" quotePrefix="0" xfId="0">
      <alignment horizontal="right" vertical="center"/>
    </xf>
    <xf numFmtId="3" fontId="3" fillId="0" borderId="0" pivotButton="0" quotePrefix="0" xfId="0"/>
    <xf numFmtId="3" fontId="0" fillId="0" borderId="0" pivotButton="0" quotePrefix="0" xfId="0"/>
    <xf numFmtId="167" fontId="3" fillId="4" borderId="0" pivotButton="0" quotePrefix="0" xfId="0"/>
    <xf numFmtId="0" fontId="8" fillId="3" borderId="0" pivotButton="0" quotePrefix="0" xfId="0"/>
    <xf numFmtId="164" fontId="4" fillId="0" borderId="0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3" fontId="4" fillId="5" borderId="0" applyAlignment="1" pivotButton="0" quotePrefix="0" xfId="0">
      <alignment horizontal="right" vertical="center"/>
    </xf>
    <xf numFmtId="3" fontId="4" fillId="6" borderId="0" applyAlignment="1" pivotButton="0" quotePrefix="0" xfId="0">
      <alignment horizontal="right" vertical="center"/>
    </xf>
    <xf numFmtId="3" fontId="4" fillId="7" borderId="0" applyAlignment="1" pivotButton="0" quotePrefix="0" xfId="0">
      <alignment horizontal="right" vertical="center"/>
    </xf>
    <xf numFmtId="3" fontId="4" fillId="8" borderId="0" applyAlignment="1" pivotButton="0" quotePrefix="0" xfId="0">
      <alignment horizontal="right" vertical="center"/>
    </xf>
    <xf numFmtId="3" fontId="4" fillId="9" borderId="0" applyAlignment="1" pivotButton="0" quotePrefix="0" xfId="0">
      <alignment horizontal="right" vertical="center"/>
    </xf>
    <xf numFmtId="3" fontId="4" fillId="10" borderId="0" applyAlignment="1" pivotButton="0" quotePrefix="0" xfId="0">
      <alignment horizontal="right" vertical="center"/>
    </xf>
    <xf numFmtId="3" fontId="4" fillId="11" borderId="0" applyAlignment="1" pivotButton="0" quotePrefix="0" xfId="0">
      <alignment horizontal="right" vertical="center"/>
    </xf>
    <xf numFmtId="3" fontId="4" fillId="12" borderId="0" applyAlignment="1" pivotButton="0" quotePrefix="0" xfId="0">
      <alignment horizontal="right" vertical="center"/>
    </xf>
    <xf numFmtId="3" fontId="4" fillId="13" borderId="0" applyAlignment="1" pivotButton="0" quotePrefix="0" xfId="0">
      <alignment horizontal="right" vertical="center"/>
    </xf>
    <xf numFmtId="3" fontId="4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3" fontId="4" fillId="16" borderId="0" applyAlignment="1" pivotButton="0" quotePrefix="0" xfId="0">
      <alignment horizontal="right" vertical="center"/>
    </xf>
    <xf numFmtId="3" fontId="4" fillId="17" borderId="0" applyAlignment="1" pivotButton="0" quotePrefix="0" xfId="0">
      <alignment horizontal="right" vertical="center"/>
    </xf>
    <xf numFmtId="3" fontId="4" fillId="18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3" fontId="4" fillId="20" borderId="0" applyAlignment="1" pivotButton="0" quotePrefix="0" xfId="0">
      <alignment horizontal="right" vertical="center"/>
    </xf>
    <xf numFmtId="3" fontId="4" fillId="21" borderId="0" applyAlignment="1" pivotButton="0" quotePrefix="0" xfId="0">
      <alignment horizontal="right" vertical="center"/>
    </xf>
    <xf numFmtId="3" fontId="4" fillId="22" borderId="0" applyAlignment="1" pivotButton="0" quotePrefix="0" xfId="0">
      <alignment horizontal="right" vertical="center"/>
    </xf>
    <xf numFmtId="3" fontId="4" fillId="23" borderId="0" applyAlignment="1" pivotButton="0" quotePrefix="0" xfId="0">
      <alignment horizontal="right" vertical="center"/>
    </xf>
    <xf numFmtId="3" fontId="4" fillId="24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3" fontId="4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3" fontId="4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3" fontId="4" fillId="30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3" fontId="4" fillId="32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3" fontId="4" fillId="34" borderId="0" applyAlignment="1" pivotButton="0" quotePrefix="0" xfId="0">
      <alignment horizontal="right" vertical="center"/>
    </xf>
    <xf numFmtId="3" fontId="4" fillId="35" borderId="0" applyAlignment="1" pivotButton="0" quotePrefix="0" xfId="0">
      <alignment horizontal="right" vertical="center"/>
    </xf>
    <xf numFmtId="3" fontId="4" fillId="36" borderId="0" applyAlignment="1" pivotButton="0" quotePrefix="0" xfId="0">
      <alignment horizontal="right" vertical="center"/>
    </xf>
    <xf numFmtId="3" fontId="4" fillId="37" borderId="0" applyAlignment="1" pivotButton="0" quotePrefix="0" xfId="0">
      <alignment horizontal="right" vertical="center"/>
    </xf>
    <xf numFmtId="3" fontId="4" fillId="38" borderId="0" applyAlignment="1" pivotButton="0" quotePrefix="0" xfId="0">
      <alignment horizontal="right" vertical="center"/>
    </xf>
    <xf numFmtId="3" fontId="4" fillId="39" borderId="0" applyAlignment="1" pivotButton="0" quotePrefix="0" xfId="0">
      <alignment horizontal="right" vertical="center"/>
    </xf>
    <xf numFmtId="3" fontId="4" fillId="40" borderId="0" applyAlignment="1" pivotButton="0" quotePrefix="0" xfId="0">
      <alignment horizontal="right" vertical="center"/>
    </xf>
    <xf numFmtId="3" fontId="4" fillId="41" borderId="0" applyAlignment="1" pivotButton="0" quotePrefix="0" xfId="0">
      <alignment horizontal="right" vertical="center"/>
    </xf>
    <xf numFmtId="3" fontId="4" fillId="42" borderId="0" applyAlignment="1" pivotButton="0" quotePrefix="0" xfId="0">
      <alignment horizontal="right" vertical="center"/>
    </xf>
    <xf numFmtId="3" fontId="4" fillId="43" borderId="0" applyAlignment="1" pivotButton="0" quotePrefix="0" xfId="0">
      <alignment horizontal="right" vertical="center"/>
    </xf>
    <xf numFmtId="3" fontId="4" fillId="44" borderId="0" applyAlignment="1" pivotButton="0" quotePrefix="0" xfId="0">
      <alignment horizontal="right" vertical="center"/>
    </xf>
    <xf numFmtId="3" fontId="4" fillId="45" borderId="0" applyAlignment="1" pivotButton="0" quotePrefix="0" xfId="0">
      <alignment horizontal="right" vertical="center"/>
    </xf>
    <xf numFmtId="3" fontId="4" fillId="46" borderId="0" applyAlignment="1" pivotButton="0" quotePrefix="0" xfId="0">
      <alignment horizontal="right" vertical="center"/>
    </xf>
    <xf numFmtId="3" fontId="4" fillId="47" borderId="0" applyAlignment="1" pivotButton="0" quotePrefix="0" xfId="0">
      <alignment horizontal="right" vertical="center"/>
    </xf>
    <xf numFmtId="0" fontId="10" fillId="0" borderId="0" pivotButton="0" quotePrefix="0" xfId="0"/>
    <xf numFmtId="165" fontId="4" fillId="0" borderId="0" pivotButton="0" quotePrefix="0" xfId="0"/>
    <xf numFmtId="167" fontId="4" fillId="0" borderId="0" pivotButton="0" quotePrefix="0" xfId="0"/>
    <xf numFmtId="3" fontId="4" fillId="48" borderId="0" pivotButton="0" quotePrefix="0" xfId="0"/>
    <xf numFmtId="164" fontId="4" fillId="48" borderId="0" pivotButton="0" quotePrefix="0" xfId="0"/>
    <xf numFmtId="165" fontId="4" fillId="48" borderId="0" pivotButton="0" quotePrefix="0" xfId="0"/>
    <xf numFmtId="167" fontId="4" fillId="48" borderId="0" pivotButton="0" quotePrefix="0" xfId="0"/>
    <xf numFmtId="49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Equity Value Distribution (Live — F9 to Refresh)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'Monte Carlo'!B42</f>
            </strRef>
          </tx>
          <spPr>
            <a:ln>
              <a:prstDash val="solid"/>
            </a:ln>
          </spPr>
          <cat>
            <numRef>
              <f>'Monte Carlo'!$A$43:$A$62</f>
            </numRef>
          </cat>
          <val>
            <numRef>
              <f>'Monte Carlo'!$B$43:$B$62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Equity Value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Frequency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Impact on Equity Value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'Tornado'!E2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'Tornado'!$E$3:$E$9</f>
            </numRef>
          </val>
        </ser>
        <ser>
          <idx val="1"/>
          <order val="1"/>
          <tx>
            <strRef>
              <f>'Tornado'!F2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'Tornado'!$F$3:$F$9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 fitToPage="1"/>
  </sheetPr>
  <dimension ref="A6:F16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</cols>
  <sheetData>
    <row r="6">
      <c r="A6" s="1" t="inlineStr">
        <is>
          <t>Tesla Inc</t>
        </is>
      </c>
    </row>
    <row r="8">
      <c r="A8" s="2" t="inlineStr">
        <is>
          <t>Discounted Cash Flow Valuation</t>
        </is>
      </c>
    </row>
    <row r="11">
      <c r="A11" s="3" t="inlineStr">
        <is>
          <t>Ticker</t>
        </is>
      </c>
      <c r="B11" s="4" t="inlineStr">
        <is>
          <t>TSLA</t>
        </is>
      </c>
    </row>
    <row r="12">
      <c r="A12" s="3" t="inlineStr">
        <is>
          <t>Industry</t>
        </is>
      </c>
      <c r="B12" s="4" t="inlineStr">
        <is>
          <t>Automobiles</t>
        </is>
      </c>
    </row>
    <row r="13">
      <c r="A13" s="3" t="inlineStr">
        <is>
          <t>Analyst</t>
        </is>
      </c>
      <c r="B13" s="4" t="inlineStr">
        <is>
          <t>Trinsic</t>
        </is>
      </c>
    </row>
    <row r="14">
      <c r="A14" s="3" t="inlineStr">
        <is>
          <t>Date</t>
        </is>
      </c>
      <c r="B14" s="4" t="inlineStr">
        <is>
          <t>2026-06-15</t>
        </is>
      </c>
    </row>
    <row r="16">
      <c r="A16" s="5" t="inlineStr">
        <is>
          <t>CONFIDENTIAL</t>
        </is>
      </c>
    </row>
  </sheetData>
  <mergeCells count="2">
    <mergeCell ref="A8:F8"/>
    <mergeCell ref="A6:F6"/>
  </mergeCells>
  <pageMargins left="0.75" right="0.75" top="1" bottom="1" header="0.5" footer="0.5"/>
  <pageSetup fitToHeight="0" fitToWidth="1"/>
</worksheet>
</file>

<file path=xl/worksheets/sheet10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DCF Valuation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Unlevered FCF</t>
        </is>
      </c>
      <c r="B2" s="15">
        <f>'Cash Flow'!B31</f>
        <v/>
      </c>
      <c r="C2" s="15">
        <f>'Cash Flow'!C31</f>
        <v/>
      </c>
      <c r="D2" s="15">
        <f>'Cash Flow'!D31</f>
        <v/>
      </c>
      <c r="E2" s="15">
        <f>'Cash Flow'!E31</f>
        <v/>
      </c>
      <c r="F2" s="15">
        <f>'Cash Flow'!F31</f>
        <v/>
      </c>
    </row>
    <row r="3">
      <c r="A3" s="4" t="inlineStr">
        <is>
          <t>Discount Factor</t>
        </is>
      </c>
      <c r="B3" s="24">
        <f>1/(1+WACC!$B$19)^(1-0.5)</f>
        <v/>
      </c>
      <c r="C3" s="24">
        <f>1/(1+WACC!$B$19)^(2-0.5)</f>
        <v/>
      </c>
      <c r="D3" s="24">
        <f>1/(1+WACC!$B$19)^(3-0.5)</f>
        <v/>
      </c>
      <c r="E3" s="24">
        <f>1/(1+WACC!$B$19)^(4-0.5)</f>
        <v/>
      </c>
      <c r="F3" s="24">
        <f>1/(1+WACC!$B$19)^(5-0.5)</f>
        <v/>
      </c>
    </row>
    <row r="4">
      <c r="A4" s="17" t="inlineStr">
        <is>
          <t>PV of UFCF</t>
        </is>
      </c>
      <c r="B4" s="18">
        <f>B2*B3</f>
        <v/>
      </c>
      <c r="C4" s="18">
        <f>C2*C3</f>
        <v/>
      </c>
      <c r="D4" s="18">
        <f>D2*D3</f>
        <v/>
      </c>
      <c r="E4" s="18">
        <f>E2*E3</f>
        <v/>
      </c>
      <c r="F4" s="18">
        <f>F2*F3</f>
        <v/>
      </c>
    </row>
    <row r="6">
      <c r="A6" s="17" t="inlineStr">
        <is>
          <t>Sum of PV (FCFs)</t>
        </is>
      </c>
      <c r="B6" s="25">
        <f>SUM(B4:F4)</f>
        <v/>
      </c>
    </row>
    <row r="8">
      <c r="A8" s="19" t="inlineStr">
        <is>
          <t>TERMINAL VALUE</t>
        </is>
      </c>
    </row>
    <row r="9">
      <c r="A9" s="4" t="inlineStr">
        <is>
          <t>Terminal Year FCF</t>
        </is>
      </c>
      <c r="B9" s="26">
        <f>F2</f>
        <v/>
      </c>
    </row>
    <row r="10">
      <c r="A10" s="4" t="inlineStr">
        <is>
          <t>Terminal Year EBITDA</t>
        </is>
      </c>
      <c r="B10" s="26">
        <f>'Income Statement'!F9</f>
        <v/>
      </c>
    </row>
    <row r="11">
      <c r="A11" s="4" t="inlineStr">
        <is>
          <t>TV (Gordon Growth)</t>
        </is>
      </c>
      <c r="B11" s="26">
        <f>B9*(1+Assumptions!$B$34)/(WACC!$B$19-Assumptions!$B$34)</f>
        <v/>
      </c>
    </row>
    <row r="12">
      <c r="A12" s="4" t="inlineStr">
        <is>
          <t>TV (Exit Multiple)</t>
        </is>
      </c>
      <c r="B12" s="26">
        <f>B10*Assumptions!$B$35</f>
        <v/>
      </c>
    </row>
    <row r="13">
      <c r="A13" s="17" t="inlineStr">
        <is>
          <t>TV (Blended)</t>
        </is>
      </c>
      <c r="B13" s="25">
        <f>B11*Assumptions!$B$36+B12*(1-Assumptions!$B$36)</f>
        <v/>
      </c>
    </row>
    <row r="14">
      <c r="A14" s="17" t="inlineStr">
        <is>
          <t>PV of Terminal Value</t>
        </is>
      </c>
      <c r="B14" s="25">
        <f>B13*F3</f>
        <v/>
      </c>
    </row>
    <row r="16">
      <c r="A16" s="19" t="inlineStr">
        <is>
          <t>EQUITY BRIDGE</t>
        </is>
      </c>
    </row>
    <row r="17">
      <c r="A17" s="4" t="inlineStr">
        <is>
          <t>Enterprise Value</t>
        </is>
      </c>
      <c r="B17" s="26">
        <f>B6+B14</f>
        <v/>
      </c>
    </row>
    <row r="18">
      <c r="A18" s="4" t="inlineStr">
        <is>
          <t>Plus: Cash</t>
        </is>
      </c>
      <c r="B18" s="26">
        <f>Assumptions!$B$38</f>
        <v/>
      </c>
    </row>
    <row r="19">
      <c r="A19" s="4" t="inlineStr">
        <is>
          <t>Less: Net Debt</t>
        </is>
      </c>
      <c r="B19" s="26">
        <f>Assumptions!$B$39</f>
        <v/>
      </c>
    </row>
    <row r="20">
      <c r="A20" s="17" t="inlineStr">
        <is>
          <t>Equity Value</t>
        </is>
      </c>
      <c r="B20" s="25">
        <f>B17+B18-B19</f>
        <v/>
      </c>
    </row>
    <row r="21">
      <c r="A21" s="4" t="inlineStr">
        <is>
          <t>Shares Outstanding</t>
        </is>
      </c>
      <c r="B21" s="26">
        <f>Assumptions!$B$37</f>
        <v/>
      </c>
    </row>
    <row r="22">
      <c r="A22" s="17" t="inlineStr">
        <is>
          <t>Price per Share</t>
        </is>
      </c>
      <c r="B22" s="27">
        <f>IF(B21=0,0,B20/B21)</f>
        <v/>
      </c>
    </row>
  </sheetData>
  <pageMargins left="0.75" right="0.75" top="1" bottom="1" header="0.5" footer="0.5"/>
  <pageSetup fitToHeight="0" fitToWidth="1"/>
</worksheet>
</file>

<file path=xl/worksheets/sheet11.xml><?xml version="1.0" encoding="utf-8"?>
<worksheet xmlns="http://schemas.openxmlformats.org/spreadsheetml/2006/main">
  <sheetPr>
    <tabColor rgb="00BF8F00"/>
    <outlinePr summaryBelow="1" summaryRight="1"/>
    <pageSetUpPr fitToPage="1"/>
  </sheetPr>
  <dimension ref="A1:D19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</cols>
  <sheetData>
    <row r="1">
      <c r="A1" s="6" t="inlineStr">
        <is>
          <t>Scenario Comparison</t>
        </is>
      </c>
    </row>
    <row r="2">
      <c r="A2" s="28" t="inlineStr">
        <is>
          <t>Metric</t>
        </is>
      </c>
      <c r="B2" s="28" t="inlineStr">
        <is>
          <t>Base</t>
        </is>
      </c>
      <c r="C2" s="28" t="inlineStr">
        <is>
          <t>Bull</t>
        </is>
      </c>
      <c r="D2" s="28" t="inlineStr">
        <is>
          <t>Bear</t>
        </is>
      </c>
    </row>
    <row r="3">
      <c r="A3" s="4" t="inlineStr">
        <is>
          <t>WACC</t>
        </is>
      </c>
      <c r="B3" s="29" t="n">
        <v>0.1307463</v>
      </c>
      <c r="C3" s="29" t="n">
        <v>0.1307463</v>
      </c>
      <c r="D3" s="29" t="n">
        <v>0.1307463</v>
      </c>
    </row>
    <row r="4">
      <c r="A4" s="4" t="inlineStr">
        <is>
          <t>Terminal Growth</t>
        </is>
      </c>
      <c r="B4" s="29" t="n">
        <v>0.03</v>
      </c>
      <c r="C4" s="29" t="n">
        <v>0.03</v>
      </c>
      <c r="D4" s="29" t="n">
        <v>0.03</v>
      </c>
    </row>
    <row r="5">
      <c r="A5" s="4" t="inlineStr">
        <is>
          <t>Exit Multiple</t>
        </is>
      </c>
      <c r="B5" s="30" t="n">
        <v>18</v>
      </c>
      <c r="C5" s="30" t="n">
        <v>18</v>
      </c>
      <c r="D5" s="30" t="n">
        <v>18</v>
      </c>
    </row>
    <row r="6">
      <c r="A6" s="4" t="inlineStr">
        <is>
          <t>EV (Gordon)</t>
        </is>
      </c>
      <c r="B6" s="30" t="n">
        <v>-14647011420.72654</v>
      </c>
      <c r="C6" s="30" t="n">
        <v>7035166032.694344</v>
      </c>
      <c r="D6" s="30" t="n">
        <v>-32567683273.49835</v>
      </c>
    </row>
    <row r="7">
      <c r="A7" s="4" t="inlineStr">
        <is>
          <t>EV (Exit)</t>
        </is>
      </c>
      <c r="B7" s="30" t="n">
        <v>139419731817.1913</v>
      </c>
      <c r="C7" s="30" t="n">
        <v>192553831156.776</v>
      </c>
      <c r="D7" s="30" t="n">
        <v>93189043387.25616</v>
      </c>
    </row>
    <row r="8">
      <c r="A8" s="4" t="inlineStr">
        <is>
          <t>EV (Blended)</t>
        </is>
      </c>
      <c r="B8" s="30" t="n">
        <v>85496371683.92</v>
      </c>
      <c r="C8" s="30" t="n">
        <v>127622298363.3474</v>
      </c>
      <c r="D8" s="30" t="n">
        <v>49174189055.99209</v>
      </c>
    </row>
    <row r="9">
      <c r="A9" s="4" t="inlineStr">
        <is>
          <t>Equity (Gordon)</t>
        </is>
      </c>
      <c r="B9" s="30" t="n">
        <v>7352988579.273462</v>
      </c>
      <c r="C9" s="30" t="n">
        <v>29035166032.69434</v>
      </c>
      <c r="D9" s="30" t="n">
        <v>-10567683273.49835</v>
      </c>
    </row>
    <row r="10">
      <c r="A10" s="4" t="inlineStr">
        <is>
          <t>Equity (Exit)</t>
        </is>
      </c>
      <c r="B10" s="30" t="n">
        <v>161419731817.1913</v>
      </c>
      <c r="C10" s="30" t="n">
        <v>214553831156.776</v>
      </c>
      <c r="D10" s="30" t="n">
        <v>115189043387.2562</v>
      </c>
    </row>
    <row r="11">
      <c r="A11" s="4" t="inlineStr">
        <is>
          <t>Equity (Blended)</t>
        </is>
      </c>
      <c r="B11" s="30" t="n">
        <v>107496371683.92</v>
      </c>
      <c r="C11" s="30" t="n">
        <v>149622298363.3474</v>
      </c>
      <c r="D11" s="30" t="n">
        <v>71174189055.9921</v>
      </c>
    </row>
    <row r="12">
      <c r="A12" s="4" t="inlineStr">
        <is>
          <t>Price (Gordon)</t>
        </is>
      </c>
      <c r="B12" s="30" t="n">
        <v>2.262458024391834</v>
      </c>
      <c r="C12" s="30" t="n">
        <v>8.93389724082903</v>
      </c>
      <c r="D12" s="30" t="n">
        <v>-3.251594853384108</v>
      </c>
    </row>
    <row r="13">
      <c r="A13" s="4" t="inlineStr">
        <is>
          <t>Price (Exit)</t>
        </is>
      </c>
      <c r="B13" s="30" t="n">
        <v>49.667609789905</v>
      </c>
      <c r="C13" s="30" t="n">
        <v>66.01656343285416</v>
      </c>
      <c r="D13" s="30" t="n">
        <v>35.44278258069421</v>
      </c>
    </row>
    <row r="14">
      <c r="A14" s="4" t="inlineStr">
        <is>
          <t>Price (Blended)</t>
        </is>
      </c>
      <c r="B14" s="30" t="n">
        <v>33.07580667197539</v>
      </c>
      <c r="C14" s="30" t="n">
        <v>46.03763026564535</v>
      </c>
      <c r="D14" s="30" t="n">
        <v>21.8997504787668</v>
      </c>
    </row>
    <row r="15">
      <c r="A15" s="4" t="inlineStr">
        <is>
          <t>Revenue Yr5</t>
        </is>
      </c>
      <c r="B15" s="30" t="n">
        <v>172180782448.6401</v>
      </c>
      <c r="C15" s="30" t="n">
        <v>189398860693.5041</v>
      </c>
      <c r="D15" s="30" t="n">
        <v>154962704203.7761</v>
      </c>
    </row>
    <row r="16">
      <c r="A16" s="4" t="inlineStr">
        <is>
          <t>EBITDA Yr5</t>
        </is>
      </c>
      <c r="B16" s="30" t="n">
        <v>13774462595.89118</v>
      </c>
      <c r="C16" s="30" t="n">
        <v>18182290626.57638</v>
      </c>
      <c r="D16" s="30" t="n">
        <v>9917613069.041664</v>
      </c>
    </row>
    <row r="17">
      <c r="A17" s="4" t="inlineStr">
        <is>
          <t>EBITDA Margin Yr5</t>
        </is>
      </c>
      <c r="B17" s="29" t="n">
        <v>0.07999999999999988</v>
      </c>
      <c r="C17" s="29" t="n">
        <v>0.09599999999999995</v>
      </c>
      <c r="D17" s="29" t="n">
        <v>0.06399999999999996</v>
      </c>
    </row>
    <row r="18">
      <c r="A18" s="4" t="inlineStr">
        <is>
          <t>Total FCF (5yr)</t>
        </is>
      </c>
      <c r="B18" s="30" t="n">
        <v>-5210582903.99389</v>
      </c>
      <c r="C18" s="30" t="n">
        <v>4965391659.276635</v>
      </c>
      <c r="D18" s="30" t="n">
        <v>-13711539553.30737</v>
      </c>
    </row>
    <row r="19">
      <c r="A19" s="4" t="inlineStr">
        <is>
          <t>TV % of EV</t>
        </is>
      </c>
      <c r="B19" s="29" t="n">
        <v>1.037521692962514</v>
      </c>
      <c r="C19" s="29" t="n">
        <v>0.9664222737653932</v>
      </c>
      <c r="D19" s="29" t="n">
        <v>1.193249773938701</v>
      </c>
    </row>
  </sheetData>
  <pageMargins left="0.75" right="0.75" top="1" bottom="1" header="0.5" footer="0.5"/>
  <pageSetup fitToHeight="0" fitToWidth="1"/>
</worksheet>
</file>

<file path=xl/worksheets/sheet12.xml><?xml version="1.0" encoding="utf-8"?>
<worksheet xmlns="http://schemas.openxmlformats.org/spreadsheetml/2006/main">
  <sheetPr>
    <tabColor rgb="00305496"/>
    <outlinePr summaryBelow="1" summaryRight="1"/>
    <pageSetUpPr fitToPage="1"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WACC vs Terminal Growth</t>
        </is>
      </c>
    </row>
    <row r="2">
      <c r="A2" s="28" t="inlineStr">
        <is>
          <t>Terminal Growth ↓ / WACC →</t>
        </is>
      </c>
      <c r="B2" s="28" t="inlineStr">
        <is>
          <t>11.1%</t>
        </is>
      </c>
      <c r="C2" s="28" t="inlineStr">
        <is>
          <t>12.1%</t>
        </is>
      </c>
      <c r="D2" s="28" t="inlineStr">
        <is>
          <t>13.1%</t>
        </is>
      </c>
      <c r="E2" s="28" t="inlineStr">
        <is>
          <t>14.1%</t>
        </is>
      </c>
      <c r="F2" s="28" t="inlineStr">
        <is>
          <t>15.1%</t>
        </is>
      </c>
    </row>
    <row r="3">
      <c r="A3" s="30" t="inlineStr">
        <is>
          <t>2.0%</t>
        </is>
      </c>
      <c r="B3" s="31" t="n">
        <v>125880414988.4578</v>
      </c>
      <c r="C3" s="32" t="n">
        <v>121662042174.0387</v>
      </c>
      <c r="D3" s="33" t="n">
        <v>117674824806.781</v>
      </c>
      <c r="E3" s="34" t="n">
        <v>113898108777.9989</v>
      </c>
      <c r="F3" s="35" t="n">
        <v>110314967083.1827</v>
      </c>
    </row>
    <row r="4">
      <c r="A4" s="30" t="inlineStr">
        <is>
          <t>2.5%</t>
        </is>
      </c>
      <c r="B4" s="36" t="n">
        <v>125976937551.9381</v>
      </c>
      <c r="C4" s="37" t="n">
        <v>121737498998.2521</v>
      </c>
      <c r="D4" s="38" t="n">
        <v>117735074204.07</v>
      </c>
      <c r="E4" s="39" t="n">
        <v>113947062141.52</v>
      </c>
      <c r="F4" s="40" t="n">
        <v>110355329024.6935</v>
      </c>
    </row>
    <row r="5">
      <c r="A5" s="30" t="inlineStr">
        <is>
          <t>3.0%</t>
        </is>
      </c>
      <c r="B5" s="41" t="n">
        <v>126085413921.7823</v>
      </c>
      <c r="C5" s="42" t="n">
        <v>121821270963.0512</v>
      </c>
      <c r="D5" s="43" t="n">
        <v>117801303910.0442</v>
      </c>
      <c r="E5" s="44" t="n">
        <v>114000435820.9813</v>
      </c>
      <c r="F5" s="45" t="n">
        <v>110399033672.4827</v>
      </c>
    </row>
    <row r="6">
      <c r="A6" s="30" t="inlineStr">
        <is>
          <t>3.5%</t>
        </is>
      </c>
      <c r="B6" s="46" t="n">
        <v>126208211303.9854</v>
      </c>
      <c r="C6" s="47" t="n">
        <v>121914812674.7431</v>
      </c>
      <c r="D6" s="48" t="n">
        <v>117874450823.8868</v>
      </c>
      <c r="E6" s="49" t="n">
        <v>114058856833.4899</v>
      </c>
      <c r="F6" s="50" t="n">
        <v>110446514220.4769</v>
      </c>
    </row>
    <row r="7">
      <c r="A7" s="30" t="inlineStr">
        <is>
          <t>4.0%</t>
        </is>
      </c>
      <c r="B7" s="51" t="n">
        <v>126348366114.3796</v>
      </c>
      <c r="C7" s="52" t="n">
        <v>122019939030.1514</v>
      </c>
      <c r="D7" s="53" t="n">
        <v>117955658332.359</v>
      </c>
      <c r="E7" s="54" t="n">
        <v>114123076670.6212</v>
      </c>
      <c r="F7" s="55" t="n">
        <v>110498282094.3677</v>
      </c>
    </row>
    <row r="10">
      <c r="A10" s="6" t="inlineStr">
        <is>
          <t>Revenue Growth vs EBITDA Margin</t>
        </is>
      </c>
    </row>
    <row r="11">
      <c r="A11" s="28" t="inlineStr">
        <is>
          <t>EBITDA Margin ↓ / Rev Growth →</t>
        </is>
      </c>
      <c r="B11" s="28" t="inlineStr">
        <is>
          <t>9.0%</t>
        </is>
      </c>
      <c r="C11" s="28" t="inlineStr">
        <is>
          <t>10.5%</t>
        </is>
      </c>
      <c r="D11" s="28" t="inlineStr">
        <is>
          <t>12.0%</t>
        </is>
      </c>
      <c r="E11" s="28" t="inlineStr">
        <is>
          <t>13.5%</t>
        </is>
      </c>
      <c r="F11" s="28" t="inlineStr">
        <is>
          <t>15.0%</t>
        </is>
      </c>
    </row>
    <row r="12">
      <c r="A12" s="30" t="inlineStr">
        <is>
          <t>3.0%</t>
        </is>
      </c>
      <c r="B12" s="35" t="n">
        <v>23354043013.26619</v>
      </c>
      <c r="C12" s="40" t="n">
        <v>23967736040.31025</v>
      </c>
      <c r="D12" s="45" t="n">
        <v>24629566171.42528</v>
      </c>
      <c r="E12" s="50" t="n">
        <v>25341797120.97698</v>
      </c>
      <c r="F12" s="56" t="n">
        <v>26106758459.9059</v>
      </c>
    </row>
    <row r="13">
      <c r="A13" s="30" t="inlineStr">
        <is>
          <t>5.5%</t>
        </is>
      </c>
      <c r="B13" s="57" t="n">
        <v>64542322858.67432</v>
      </c>
      <c r="C13" s="58" t="n">
        <v>67785264752.53534</v>
      </c>
      <c r="D13" s="59" t="n">
        <v>71215435040.73471</v>
      </c>
      <c r="E13" s="60" t="n">
        <v>74840686967.1456</v>
      </c>
      <c r="F13" s="61" t="n">
        <v>78669088956.47896</v>
      </c>
    </row>
    <row r="14">
      <c r="A14" s="30" t="inlineStr">
        <is>
          <t>8.0%</t>
        </is>
      </c>
      <c r="B14" s="62" t="n">
        <v>105730602704.0824</v>
      </c>
      <c r="C14" s="63" t="n">
        <v>111602793464.7604</v>
      </c>
      <c r="D14" s="64" t="n">
        <v>117801303910.0442</v>
      </c>
      <c r="E14" s="48" t="n">
        <v>124339576813.3142</v>
      </c>
      <c r="F14" s="65" t="n">
        <v>131231419453.052</v>
      </c>
    </row>
    <row r="15">
      <c r="A15" s="30" t="inlineStr">
        <is>
          <t>10.5%</t>
        </is>
      </c>
      <c r="B15" s="66" t="n">
        <v>146918882549.4906</v>
      </c>
      <c r="C15" s="67" t="n">
        <v>155420322176.9856</v>
      </c>
      <c r="D15" s="68" t="n">
        <v>164387172779.3536</v>
      </c>
      <c r="E15" s="32" t="n">
        <v>173838466659.4829</v>
      </c>
      <c r="F15" s="69" t="n">
        <v>183793749949.6251</v>
      </c>
    </row>
    <row r="16">
      <c r="A16" s="30" t="inlineStr">
        <is>
          <t>13.0%</t>
        </is>
      </c>
      <c r="B16" s="70" t="n">
        <v>188107162394.8987</v>
      </c>
      <c r="C16" s="71" t="n">
        <v>199237850889.2106</v>
      </c>
      <c r="D16" s="72" t="n">
        <v>210973041648.663</v>
      </c>
      <c r="E16" s="73" t="n">
        <v>223337356505.6515</v>
      </c>
      <c r="F16" s="51" t="n">
        <v>236356080446.1981</v>
      </c>
    </row>
  </sheetData>
  <pageMargins left="0.75" right="0.75" top="1" bottom="1" header="0.5" footer="0.5"/>
  <pageSetup fitToHeight="0" fitToWidth="1"/>
</worksheet>
</file>

<file path=xl/worksheets/sheet13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J106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4" customWidth="1" min="10" max="10"/>
  </cols>
  <sheetData>
    <row r="1">
      <c r="A1" s="6" t="inlineStr">
        <is>
          <t>Monte Carlo Simulation (Live Excel)</t>
        </is>
      </c>
    </row>
    <row r="2">
      <c r="A2" s="74" t="inlineStr">
        <is>
          <t>Press F9 to resimulate  ·  All parameters auto-linked to Assumptions &amp; WACC</t>
        </is>
      </c>
    </row>
    <row r="3">
      <c r="A3" s="3" t="inlineStr">
        <is>
          <t>Simulation Parameters</t>
        </is>
      </c>
    </row>
    <row r="4">
      <c r="A4" s="4" t="inlineStr">
        <is>
          <t>Revenue Growth μ</t>
        </is>
      </c>
      <c r="B4" s="11">
        <f>Assumptions!$B$4</f>
        <v/>
      </c>
    </row>
    <row r="5">
      <c r="A5" s="4" t="inlineStr">
        <is>
          <t>Revenue Growth σ</t>
        </is>
      </c>
      <c r="B5" s="7" t="n">
        <v>0.03</v>
      </c>
    </row>
    <row r="6">
      <c r="A6" s="4" t="inlineStr">
        <is>
          <t>EBITDA Margin μ</t>
        </is>
      </c>
      <c r="B6" s="11">
        <f>1-Assumptions!$B$5-Assumptions!$B$6-Assumptions!$B$7</f>
        <v/>
      </c>
    </row>
    <row r="7">
      <c r="A7" s="4" t="inlineStr">
        <is>
          <t>EBITDA Margin σ</t>
        </is>
      </c>
      <c r="B7" s="7" t="n">
        <v>0.04</v>
      </c>
    </row>
    <row r="8">
      <c r="A8" s="4" t="inlineStr">
        <is>
          <t>WACC μ</t>
        </is>
      </c>
      <c r="B8" s="11">
        <f>WACC!$B$19</f>
        <v/>
      </c>
    </row>
    <row r="9">
      <c r="A9" s="4" t="inlineStr">
        <is>
          <t>WACC σ</t>
        </is>
      </c>
      <c r="B9" s="7" t="n">
        <v>0.015</v>
      </c>
    </row>
    <row r="10">
      <c r="A10" s="4" t="inlineStr">
        <is>
          <t>Terminal Growth μ</t>
        </is>
      </c>
      <c r="B10" s="11">
        <f>Assumptions!$B$34</f>
        <v/>
      </c>
    </row>
    <row r="11">
      <c r="A11" s="4" t="inlineStr">
        <is>
          <t>Terminal Growth σ</t>
        </is>
      </c>
      <c r="B11" s="7" t="n">
        <v>0.006</v>
      </c>
    </row>
    <row r="12">
      <c r="A12" s="4" t="inlineStr">
        <is>
          <t>Exit Multiple μ</t>
        </is>
      </c>
      <c r="B12" s="75">
        <f>Assumptions!$B$35</f>
        <v/>
      </c>
    </row>
    <row r="13">
      <c r="A13" s="4" t="inlineStr">
        <is>
          <t>Exit Multiple σ</t>
        </is>
      </c>
      <c r="B13" s="10" t="n">
        <v>1.5</v>
      </c>
    </row>
    <row r="14">
      <c r="A14" s="4" t="inlineStr">
        <is>
          <t>Base Revenue</t>
        </is>
      </c>
      <c r="B14" s="12">
        <f>Assumptions!$B$43</f>
        <v/>
      </c>
    </row>
    <row r="15">
      <c r="A15" s="4" t="inlineStr">
        <is>
          <t>Tax Rate</t>
        </is>
      </c>
      <c r="B15" s="11">
        <f>Assumptions!$B$10</f>
        <v/>
      </c>
    </row>
    <row r="16">
      <c r="A16" s="4" t="inlineStr">
        <is>
          <t>Capex % Revenue</t>
        </is>
      </c>
      <c r="B16" s="11">
        <f>Assumptions!$B$9</f>
        <v/>
      </c>
    </row>
    <row r="17">
      <c r="A17" s="4" t="inlineStr">
        <is>
          <t>D&amp;A Rate (% of Rev)</t>
        </is>
      </c>
      <c r="B17" s="11">
        <f>Assumptions!$B$8</f>
        <v/>
      </c>
    </row>
    <row r="18">
      <c r="A18" s="4" t="inlineStr">
        <is>
          <t>Cash (Equity Bridge)</t>
        </is>
      </c>
      <c r="B18" s="12">
        <f>Assumptions!$B$38</f>
        <v/>
      </c>
    </row>
    <row r="19">
      <c r="A19" s="4" t="inlineStr">
        <is>
          <t>Debt (Equity Bridge)</t>
        </is>
      </c>
      <c r="B19" s="12">
        <f>Assumptions!$B$39</f>
        <v/>
      </c>
    </row>
    <row r="20">
      <c r="A20" s="4" t="inlineStr">
        <is>
          <t>Shares Outstanding</t>
        </is>
      </c>
      <c r="B20" s="12">
        <f>Assumptions!$B$37</f>
        <v/>
      </c>
    </row>
    <row r="21">
      <c r="A21" s="4" t="inlineStr">
        <is>
          <t>Gordon Weight</t>
        </is>
      </c>
      <c r="B21" s="11">
        <f>Assumptions!$B$36</f>
        <v/>
      </c>
    </row>
    <row r="22">
      <c r="A22" s="4" t="inlineStr">
        <is>
          <t>Projection Years</t>
        </is>
      </c>
      <c r="B22" s="12" t="n">
        <v>5</v>
      </c>
    </row>
    <row r="23">
      <c r="A23" s="4" t="inlineStr">
        <is>
          <t>Iterations (Formula)</t>
        </is>
      </c>
      <c r="B23" s="12" t="n">
        <v>1000</v>
      </c>
    </row>
    <row r="25">
      <c r="A25" s="3" t="inlineStr">
        <is>
          <t>Output Statistics (Live)</t>
        </is>
      </c>
    </row>
    <row r="26">
      <c r="A26" s="4" t="inlineStr">
        <is>
          <t>Mean</t>
        </is>
      </c>
      <c r="B26" s="12">
        <f>AVERAGE($I$67:$I$1066)</f>
        <v/>
      </c>
    </row>
    <row r="27">
      <c r="A27" s="4" t="inlineStr">
        <is>
          <t>Median</t>
        </is>
      </c>
      <c r="B27" s="12">
        <f>MEDIAN($I$67:$I$1066)</f>
        <v/>
      </c>
    </row>
    <row r="28">
      <c r="A28" s="4" t="inlineStr">
        <is>
          <t>Std Dev</t>
        </is>
      </c>
      <c r="B28" s="12">
        <f>STDEV($I$67:$I$1066)</f>
        <v/>
      </c>
    </row>
    <row r="29">
      <c r="A29" s="4" t="inlineStr">
        <is>
          <t>P10</t>
        </is>
      </c>
      <c r="B29" s="12">
        <f>PERCENTILE($I$67:$I$1066,0.1)</f>
        <v/>
      </c>
    </row>
    <row r="30">
      <c r="A30" s="4" t="inlineStr">
        <is>
          <t>P25</t>
        </is>
      </c>
      <c r="B30" s="12">
        <f>PERCENTILE($I$67:$I$1066,0.25)</f>
        <v/>
      </c>
    </row>
    <row r="31">
      <c r="A31" s="4" t="inlineStr">
        <is>
          <t>P50</t>
        </is>
      </c>
      <c r="B31" s="12">
        <f>PERCENTILE($I$67:$I$1066,0.5)</f>
        <v/>
      </c>
    </row>
    <row r="32">
      <c r="A32" s="4" t="inlineStr">
        <is>
          <t>P75</t>
        </is>
      </c>
      <c r="B32" s="12">
        <f>PERCENTILE($I$67:$I$1066,0.75)</f>
        <v/>
      </c>
    </row>
    <row r="33">
      <c r="A33" s="4" t="inlineStr">
        <is>
          <t>P90</t>
        </is>
      </c>
      <c r="B33" s="12">
        <f>PERCENTILE($I$67:$I$1066,0.9)</f>
        <v/>
      </c>
    </row>
    <row r="34">
      <c r="A34" s="4" t="inlineStr">
        <is>
          <t>Min</t>
        </is>
      </c>
      <c r="B34" s="12">
        <f>MIN($I$67:$I$1066)</f>
        <v/>
      </c>
    </row>
    <row r="35">
      <c r="A35" s="4" t="inlineStr">
        <is>
          <t>Max</t>
        </is>
      </c>
      <c r="B35" s="12">
        <f>MAX($I$67:$I$1066)</f>
        <v/>
      </c>
    </row>
    <row r="36">
      <c r="A36" s="4" t="inlineStr">
        <is>
          <t>Per Share Mean</t>
        </is>
      </c>
      <c r="B36" s="76">
        <f>IF($B$20=0,0,AVERAGE($I$67:$I$1066)/$B$20)</f>
        <v/>
      </c>
    </row>
    <row r="37">
      <c r="A37" s="4" t="inlineStr">
        <is>
          <t>Per Share Median</t>
        </is>
      </c>
      <c r="B37" s="76">
        <f>IF($B$20=0,0,MEDIAN($I$67:$I$1066)/$B$20)</f>
        <v/>
      </c>
    </row>
    <row r="38">
      <c r="A38" s="4" t="inlineStr">
        <is>
          <t>Per Share P10</t>
        </is>
      </c>
      <c r="B38" s="76">
        <f>IF($B$20=0,0,PERCENTILE($I$67:$I$1066,0.1)/$B$20)</f>
        <v/>
      </c>
    </row>
    <row r="39">
      <c r="A39" s="4" t="inlineStr">
        <is>
          <t>Per Share P90</t>
        </is>
      </c>
      <c r="B39" s="76">
        <f>IF($B$20=0,0,PERCENTILE($I$67:$I$1066,0.9)/$B$20)</f>
        <v/>
      </c>
    </row>
    <row r="41">
      <c r="A41" s="3" t="inlineStr">
        <is>
          <t>Distribution</t>
        </is>
      </c>
      <c r="E41" s="5" t="inlineStr">
        <is>
          <t>min:</t>
        </is>
      </c>
      <c r="F41" s="12">
        <f>MIN($I$67:$I$1066)</f>
        <v/>
      </c>
      <c r="G41" s="5" t="inlineStr">
        <is>
          <t>max:</t>
        </is>
      </c>
      <c r="H41" s="12">
        <f>MAX($I$67:$I$1066)</f>
        <v/>
      </c>
      <c r="I41" s="5" t="inlineStr">
        <is>
          <t>width:</t>
        </is>
      </c>
      <c r="J41" s="12">
        <f>(H41-F41)/20</f>
        <v/>
      </c>
    </row>
    <row r="42">
      <c r="A42" s="28" t="inlineStr">
        <is>
          <t>Bin Center</t>
        </is>
      </c>
      <c r="B42" s="28" t="inlineStr">
        <is>
          <t>Frequency</t>
        </is>
      </c>
    </row>
    <row r="43">
      <c r="A43" s="12">
        <f>$F$41+(0+0.5)*$J$41</f>
        <v/>
      </c>
      <c r="B43" s="12">
        <f>COUNTIFS($I$67:$I$1066,"&gt;="&amp;($F$41+0*$J$41),$I$67:$I$1066,"&lt;"&amp;($F$41+1*$J$41))</f>
        <v/>
      </c>
    </row>
    <row r="44">
      <c r="A44" s="12">
        <f>$F$41+(1+0.5)*$J$41</f>
        <v/>
      </c>
      <c r="B44" s="12">
        <f>COUNTIFS($I$67:$I$1066,"&gt;="&amp;($F$41+1*$J$41),$I$67:$I$1066,"&lt;"&amp;($F$41+2*$J$41))</f>
        <v/>
      </c>
    </row>
    <row r="45">
      <c r="A45" s="12">
        <f>$F$41+(2+0.5)*$J$41</f>
        <v/>
      </c>
      <c r="B45" s="12">
        <f>COUNTIFS($I$67:$I$1066,"&gt;="&amp;($F$41+2*$J$41),$I$67:$I$1066,"&lt;"&amp;($F$41+3*$J$41))</f>
        <v/>
      </c>
    </row>
    <row r="46">
      <c r="A46" s="12">
        <f>$F$41+(3+0.5)*$J$41</f>
        <v/>
      </c>
      <c r="B46" s="12">
        <f>COUNTIFS($I$67:$I$1066,"&gt;="&amp;($F$41+3*$J$41),$I$67:$I$1066,"&lt;"&amp;($F$41+4*$J$41))</f>
        <v/>
      </c>
    </row>
    <row r="47">
      <c r="A47" s="12">
        <f>$F$41+(4+0.5)*$J$41</f>
        <v/>
      </c>
      <c r="B47" s="12">
        <f>COUNTIFS($I$67:$I$1066,"&gt;="&amp;($F$41+4*$J$41),$I$67:$I$1066,"&lt;"&amp;($F$41+5*$J$41))</f>
        <v/>
      </c>
    </row>
    <row r="48">
      <c r="A48" s="12">
        <f>$F$41+(5+0.5)*$J$41</f>
        <v/>
      </c>
      <c r="B48" s="12">
        <f>COUNTIFS($I$67:$I$1066,"&gt;="&amp;($F$41+5*$J$41),$I$67:$I$1066,"&lt;"&amp;($F$41+6*$J$41))</f>
        <v/>
      </c>
    </row>
    <row r="49">
      <c r="A49" s="12">
        <f>$F$41+(6+0.5)*$J$41</f>
        <v/>
      </c>
      <c r="B49" s="12">
        <f>COUNTIFS($I$67:$I$1066,"&gt;="&amp;($F$41+6*$J$41),$I$67:$I$1066,"&lt;"&amp;($F$41+7*$J$41))</f>
        <v/>
      </c>
    </row>
    <row r="50">
      <c r="A50" s="12">
        <f>$F$41+(7+0.5)*$J$41</f>
        <v/>
      </c>
      <c r="B50" s="12">
        <f>COUNTIFS($I$67:$I$1066,"&gt;="&amp;($F$41+7*$J$41),$I$67:$I$1066,"&lt;"&amp;($F$41+8*$J$41))</f>
        <v/>
      </c>
    </row>
    <row r="51">
      <c r="A51" s="12">
        <f>$F$41+(8+0.5)*$J$41</f>
        <v/>
      </c>
      <c r="B51" s="12">
        <f>COUNTIFS($I$67:$I$1066,"&gt;="&amp;($F$41+8*$J$41),$I$67:$I$1066,"&lt;"&amp;($F$41+9*$J$41))</f>
        <v/>
      </c>
    </row>
    <row r="52">
      <c r="A52" s="12">
        <f>$F$41+(9+0.5)*$J$41</f>
        <v/>
      </c>
      <c r="B52" s="12">
        <f>COUNTIFS($I$67:$I$1066,"&gt;="&amp;($F$41+9*$J$41),$I$67:$I$1066,"&lt;"&amp;($F$41+10*$J$41))</f>
        <v/>
      </c>
    </row>
    <row r="53">
      <c r="A53" s="12">
        <f>$F$41+(10+0.5)*$J$41</f>
        <v/>
      </c>
      <c r="B53" s="12">
        <f>COUNTIFS($I$67:$I$1066,"&gt;="&amp;($F$41+10*$J$41),$I$67:$I$1066,"&lt;"&amp;($F$41+11*$J$41))</f>
        <v/>
      </c>
    </row>
    <row r="54">
      <c r="A54" s="12">
        <f>$F$41+(11+0.5)*$J$41</f>
        <v/>
      </c>
      <c r="B54" s="12">
        <f>COUNTIFS($I$67:$I$1066,"&gt;="&amp;($F$41+11*$J$41),$I$67:$I$1066,"&lt;"&amp;($F$41+12*$J$41))</f>
        <v/>
      </c>
    </row>
    <row r="55">
      <c r="A55" s="12">
        <f>$F$41+(12+0.5)*$J$41</f>
        <v/>
      </c>
      <c r="B55" s="12">
        <f>COUNTIFS($I$67:$I$1066,"&gt;="&amp;($F$41+12*$J$41),$I$67:$I$1066,"&lt;"&amp;($F$41+13*$J$41))</f>
        <v/>
      </c>
    </row>
    <row r="56">
      <c r="A56" s="12">
        <f>$F$41+(13+0.5)*$J$41</f>
        <v/>
      </c>
      <c r="B56" s="12">
        <f>COUNTIFS($I$67:$I$1066,"&gt;="&amp;($F$41+13*$J$41),$I$67:$I$1066,"&lt;"&amp;($F$41+14*$J$41))</f>
        <v/>
      </c>
    </row>
    <row r="57">
      <c r="A57" s="12">
        <f>$F$41+(14+0.5)*$J$41</f>
        <v/>
      </c>
      <c r="B57" s="12">
        <f>COUNTIFS($I$67:$I$1066,"&gt;="&amp;($F$41+14*$J$41),$I$67:$I$1066,"&lt;"&amp;($F$41+15*$J$41))</f>
        <v/>
      </c>
    </row>
    <row r="58">
      <c r="A58" s="12">
        <f>$F$41+(15+0.5)*$J$41</f>
        <v/>
      </c>
      <c r="B58" s="12">
        <f>COUNTIFS($I$67:$I$1066,"&gt;="&amp;($F$41+15*$J$41),$I$67:$I$1066,"&lt;"&amp;($F$41+16*$J$41))</f>
        <v/>
      </c>
    </row>
    <row r="59">
      <c r="A59" s="12">
        <f>$F$41+(16+0.5)*$J$41</f>
        <v/>
      </c>
      <c r="B59" s="12">
        <f>COUNTIFS($I$67:$I$1066,"&gt;="&amp;($F$41+16*$J$41),$I$67:$I$1066,"&lt;"&amp;($F$41+17*$J$41))</f>
        <v/>
      </c>
    </row>
    <row r="60">
      <c r="A60" s="12">
        <f>$F$41+(17+0.5)*$J$41</f>
        <v/>
      </c>
      <c r="B60" s="12">
        <f>COUNTIFS($I$67:$I$1066,"&gt;="&amp;($F$41+17*$J$41),$I$67:$I$1066,"&lt;"&amp;($F$41+18*$J$41))</f>
        <v/>
      </c>
    </row>
    <row r="61">
      <c r="A61" s="12">
        <f>$F$41+(18+0.5)*$J$41</f>
        <v/>
      </c>
      <c r="B61" s="12">
        <f>COUNTIFS($I$67:$I$1066,"&gt;="&amp;($F$41+18*$J$41),$I$67:$I$1066,"&lt;"&amp;($F$41+19*$J$41))</f>
        <v/>
      </c>
    </row>
    <row r="62">
      <c r="A62" s="12">
        <f>$F$41+(19+0.5)*$J$41</f>
        <v/>
      </c>
      <c r="B62" s="12">
        <f>COUNTIFS($I$67:$I$1066,"&gt;="&amp;($F$41+19*$J$41))</f>
        <v/>
      </c>
    </row>
    <row r="65">
      <c r="A65" s="3" t="inlineStr">
        <is>
          <t>Simulation Table (1,000 Iterations — Press F9 to Resimulate)</t>
        </is>
      </c>
    </row>
    <row r="66">
      <c r="A66" s="28" t="inlineStr">
        <is>
          <t>#</t>
        </is>
      </c>
      <c r="B66" s="28" t="inlineStr">
        <is>
          <t>Rev Growth</t>
        </is>
      </c>
      <c r="C66" s="28" t="inlineStr">
        <is>
          <t>EBITDA Margin</t>
        </is>
      </c>
      <c r="D66" s="28" t="inlineStr">
        <is>
          <t>Terminal Growth</t>
        </is>
      </c>
      <c r="E66" s="28" t="inlineStr">
        <is>
          <t>WACC</t>
        </is>
      </c>
      <c r="F66" s="28" t="inlineStr">
        <is>
          <t>Exit Multiple</t>
        </is>
      </c>
      <c r="G66" s="28" t="inlineStr">
        <is>
          <t>PV of FCFs</t>
        </is>
      </c>
      <c r="H66" s="28" t="inlineStr">
        <is>
          <t>PV of TV</t>
        </is>
      </c>
      <c r="I66" s="28" t="inlineStr">
        <is>
          <t>Equity Value</t>
        </is>
      </c>
      <c r="J66" s="28" t="inlineStr">
        <is>
          <t>Per Share</t>
        </is>
      </c>
    </row>
    <row r="67">
      <c r="A67" s="12" t="n">
        <v>1</v>
      </c>
      <c r="B67" s="11">
        <f>MAX(-0.2,MIN(0.5,_xlfn.NORM.INV(RAND(),$B$4,$B$5)))</f>
        <v/>
      </c>
      <c r="C67" s="11">
        <f>MAX(0.01,MIN(0.6,_xlfn.NORM.INV(RAND(),$B$6,$B$7)))</f>
        <v/>
      </c>
      <c r="D67" s="11">
        <f>MAX(0,MIN(0.05,_xlfn.NORM.INV(RAND(),$B$10,$B$11)))</f>
        <v/>
      </c>
      <c r="E67" s="11">
        <f>MAX(D67+0.01,MAX(0.03,MIN(0.3,_xlfn.NORM.INV(RAND(),$B$8,$B$9))))</f>
        <v/>
      </c>
      <c r="F67" s="75">
        <f>MAX(3,MIN(25,_xlfn.NORM.INV(RAND(),$B$12,$B$13)))</f>
        <v/>
      </c>
      <c r="G67" s="12">
        <f>SUMPRODUCT($B$14*((C67-$B$17)*(1-$B$15)+$B$17-$B$16)*(1+B67)^{1,2,3,4,5}/((1+E67)^{0.5,1.5,2.5,3.5,4.5}))</f>
        <v/>
      </c>
      <c r="H67" s="12">
        <f>(($B$14*(1+B67)^5*((C67-$B$17)*(1-$B$15)+$B$17-$B$16)*(1+D67)/MAX(E67-D67,0.000001))*$B$21+($B$14*(1+B67)^5*C67*F67)*(1-$B$21))/((1+E67)^4.5)</f>
        <v/>
      </c>
      <c r="I67" s="12">
        <f>G67+H67+$B$18-$B$19</f>
        <v/>
      </c>
      <c r="J67" s="76">
        <f>IF($B$20=0,0,I67/$B$20)</f>
        <v/>
      </c>
    </row>
    <row r="68">
      <c r="A68" s="77" t="n">
        <v>2</v>
      </c>
      <c r="B68" s="78">
        <f>MAX(-0.2,MIN(0.5,_xlfn.NORM.INV(RAND(),$B$4,$B$5)))</f>
        <v/>
      </c>
      <c r="C68" s="78">
        <f>MAX(0.01,MIN(0.6,_xlfn.NORM.INV(RAND(),$B$6,$B$7)))</f>
        <v/>
      </c>
      <c r="D68" s="78">
        <f>MAX(0,MIN(0.05,_xlfn.NORM.INV(RAND(),$B$10,$B$11)))</f>
        <v/>
      </c>
      <c r="E68" s="78">
        <f>MAX(D68+0.01,MAX(0.03,MIN(0.3,_xlfn.NORM.INV(RAND(),$B$8,$B$9))))</f>
        <v/>
      </c>
      <c r="F68" s="79">
        <f>MAX(3,MIN(25,_xlfn.NORM.INV(RAND(),$B$12,$B$13)))</f>
        <v/>
      </c>
      <c r="G68" s="77">
        <f>SUMPRODUCT($B$14*((C68-$B$17)*(1-$B$15)+$B$17-$B$16)*(1+B68)^{1,2,3,4,5}/((1+E68)^{0.5,1.5,2.5,3.5,4.5}))</f>
        <v/>
      </c>
      <c r="H68" s="77">
        <f>(($B$14*(1+B68)^5*((C68-$B$17)*(1-$B$15)+$B$17-$B$16)*(1+D68)/MAX(E68-D68,0.000001))*$B$21+($B$14*(1+B68)^5*C68*F68)*(1-$B$21))/((1+E68)^4.5)</f>
        <v/>
      </c>
      <c r="I68" s="77">
        <f>G68+H68+$B$18-$B$19</f>
        <v/>
      </c>
      <c r="J68" s="80">
        <f>IF($B$20=0,0,I68/$B$20)</f>
        <v/>
      </c>
    </row>
    <row r="69">
      <c r="A69" s="12" t="n">
        <v>3</v>
      </c>
      <c r="B69" s="11">
        <f>MAX(-0.2,MIN(0.5,_xlfn.NORM.INV(RAND(),$B$4,$B$5)))</f>
        <v/>
      </c>
      <c r="C69" s="11">
        <f>MAX(0.01,MIN(0.6,_xlfn.NORM.INV(RAND(),$B$6,$B$7)))</f>
        <v/>
      </c>
      <c r="D69" s="11">
        <f>MAX(0,MIN(0.05,_xlfn.NORM.INV(RAND(),$B$10,$B$11)))</f>
        <v/>
      </c>
      <c r="E69" s="11">
        <f>MAX(D69+0.01,MAX(0.03,MIN(0.3,_xlfn.NORM.INV(RAND(),$B$8,$B$9))))</f>
        <v/>
      </c>
      <c r="F69" s="75">
        <f>MAX(3,MIN(25,_xlfn.NORM.INV(RAND(),$B$12,$B$13)))</f>
        <v/>
      </c>
      <c r="G69" s="12">
        <f>SUMPRODUCT($B$14*((C69-$B$17)*(1-$B$15)+$B$17-$B$16)*(1+B69)^{1,2,3,4,5}/((1+E69)^{0.5,1.5,2.5,3.5,4.5}))</f>
        <v/>
      </c>
      <c r="H69" s="12">
        <f>(($B$14*(1+B69)^5*((C69-$B$17)*(1-$B$15)+$B$17-$B$16)*(1+D69)/MAX(E69-D69,0.000001))*$B$21+($B$14*(1+B69)^5*C69*F69)*(1-$B$21))/((1+E69)^4.5)</f>
        <v/>
      </c>
      <c r="I69" s="12">
        <f>G69+H69+$B$18-$B$19</f>
        <v/>
      </c>
      <c r="J69" s="76">
        <f>IF($B$20=0,0,I69/$B$20)</f>
        <v/>
      </c>
    </row>
    <row r="70">
      <c r="A70" s="77" t="n">
        <v>4</v>
      </c>
      <c r="B70" s="78">
        <f>MAX(-0.2,MIN(0.5,_xlfn.NORM.INV(RAND(),$B$4,$B$5)))</f>
        <v/>
      </c>
      <c r="C70" s="78">
        <f>MAX(0.01,MIN(0.6,_xlfn.NORM.INV(RAND(),$B$6,$B$7)))</f>
        <v/>
      </c>
      <c r="D70" s="78">
        <f>MAX(0,MIN(0.05,_xlfn.NORM.INV(RAND(),$B$10,$B$11)))</f>
        <v/>
      </c>
      <c r="E70" s="78">
        <f>MAX(D70+0.01,MAX(0.03,MIN(0.3,_xlfn.NORM.INV(RAND(),$B$8,$B$9))))</f>
        <v/>
      </c>
      <c r="F70" s="79">
        <f>MAX(3,MIN(25,_xlfn.NORM.INV(RAND(),$B$12,$B$13)))</f>
        <v/>
      </c>
      <c r="G70" s="77">
        <f>SUMPRODUCT($B$14*((C70-$B$17)*(1-$B$15)+$B$17-$B$16)*(1+B70)^{1,2,3,4,5}/((1+E70)^{0.5,1.5,2.5,3.5,4.5}))</f>
        <v/>
      </c>
      <c r="H70" s="77">
        <f>(($B$14*(1+B70)^5*((C70-$B$17)*(1-$B$15)+$B$17-$B$16)*(1+D70)/MAX(E70-D70,0.000001))*$B$21+($B$14*(1+B70)^5*C70*F70)*(1-$B$21))/((1+E70)^4.5)</f>
        <v/>
      </c>
      <c r="I70" s="77">
        <f>G70+H70+$B$18-$B$19</f>
        <v/>
      </c>
      <c r="J70" s="80">
        <f>IF($B$20=0,0,I70/$B$20)</f>
        <v/>
      </c>
    </row>
    <row r="71">
      <c r="A71" s="12" t="n">
        <v>5</v>
      </c>
      <c r="B71" s="11">
        <f>MAX(-0.2,MIN(0.5,_xlfn.NORM.INV(RAND(),$B$4,$B$5)))</f>
        <v/>
      </c>
      <c r="C71" s="11">
        <f>MAX(0.01,MIN(0.6,_xlfn.NORM.INV(RAND(),$B$6,$B$7)))</f>
        <v/>
      </c>
      <c r="D71" s="11">
        <f>MAX(0,MIN(0.05,_xlfn.NORM.INV(RAND(),$B$10,$B$11)))</f>
        <v/>
      </c>
      <c r="E71" s="11">
        <f>MAX(D71+0.01,MAX(0.03,MIN(0.3,_xlfn.NORM.INV(RAND(),$B$8,$B$9))))</f>
        <v/>
      </c>
      <c r="F71" s="75">
        <f>MAX(3,MIN(25,_xlfn.NORM.INV(RAND(),$B$12,$B$13)))</f>
        <v/>
      </c>
      <c r="G71" s="12">
        <f>SUMPRODUCT($B$14*((C71-$B$17)*(1-$B$15)+$B$17-$B$16)*(1+B71)^{1,2,3,4,5}/((1+E71)^{0.5,1.5,2.5,3.5,4.5}))</f>
        <v/>
      </c>
      <c r="H71" s="12">
        <f>(($B$14*(1+B71)^5*((C71-$B$17)*(1-$B$15)+$B$17-$B$16)*(1+D71)/MAX(E71-D71,0.000001))*$B$21+($B$14*(1+B71)^5*C71*F71)*(1-$B$21))/((1+E71)^4.5)</f>
        <v/>
      </c>
      <c r="I71" s="12">
        <f>G71+H71+$B$18-$B$19</f>
        <v/>
      </c>
      <c r="J71" s="76">
        <f>IF($B$20=0,0,I71/$B$20)</f>
        <v/>
      </c>
    </row>
    <row r="72">
      <c r="A72" s="77" t="n">
        <v>6</v>
      </c>
      <c r="B72" s="78">
        <f>MAX(-0.2,MIN(0.5,_xlfn.NORM.INV(RAND(),$B$4,$B$5)))</f>
        <v/>
      </c>
      <c r="C72" s="78">
        <f>MAX(0.01,MIN(0.6,_xlfn.NORM.INV(RAND(),$B$6,$B$7)))</f>
        <v/>
      </c>
      <c r="D72" s="78">
        <f>MAX(0,MIN(0.05,_xlfn.NORM.INV(RAND(),$B$10,$B$11)))</f>
        <v/>
      </c>
      <c r="E72" s="78">
        <f>MAX(D72+0.01,MAX(0.03,MIN(0.3,_xlfn.NORM.INV(RAND(),$B$8,$B$9))))</f>
        <v/>
      </c>
      <c r="F72" s="79">
        <f>MAX(3,MIN(25,_xlfn.NORM.INV(RAND(),$B$12,$B$13)))</f>
        <v/>
      </c>
      <c r="G72" s="77">
        <f>SUMPRODUCT($B$14*((C72-$B$17)*(1-$B$15)+$B$17-$B$16)*(1+B72)^{1,2,3,4,5}/((1+E72)^{0.5,1.5,2.5,3.5,4.5}))</f>
        <v/>
      </c>
      <c r="H72" s="77">
        <f>(($B$14*(1+B72)^5*((C72-$B$17)*(1-$B$15)+$B$17-$B$16)*(1+D72)/MAX(E72-D72,0.000001))*$B$21+($B$14*(1+B72)^5*C72*F72)*(1-$B$21))/((1+E72)^4.5)</f>
        <v/>
      </c>
      <c r="I72" s="77">
        <f>G72+H72+$B$18-$B$19</f>
        <v/>
      </c>
      <c r="J72" s="80">
        <f>IF($B$20=0,0,I72/$B$20)</f>
        <v/>
      </c>
    </row>
    <row r="73">
      <c r="A73" s="12" t="n">
        <v>7</v>
      </c>
      <c r="B73" s="11">
        <f>MAX(-0.2,MIN(0.5,_xlfn.NORM.INV(RAND(),$B$4,$B$5)))</f>
        <v/>
      </c>
      <c r="C73" s="11">
        <f>MAX(0.01,MIN(0.6,_xlfn.NORM.INV(RAND(),$B$6,$B$7)))</f>
        <v/>
      </c>
      <c r="D73" s="11">
        <f>MAX(0,MIN(0.05,_xlfn.NORM.INV(RAND(),$B$10,$B$11)))</f>
        <v/>
      </c>
      <c r="E73" s="11">
        <f>MAX(D73+0.01,MAX(0.03,MIN(0.3,_xlfn.NORM.INV(RAND(),$B$8,$B$9))))</f>
        <v/>
      </c>
      <c r="F73" s="75">
        <f>MAX(3,MIN(25,_xlfn.NORM.INV(RAND(),$B$12,$B$13)))</f>
        <v/>
      </c>
      <c r="G73" s="12">
        <f>SUMPRODUCT($B$14*((C73-$B$17)*(1-$B$15)+$B$17-$B$16)*(1+B73)^{1,2,3,4,5}/((1+E73)^{0.5,1.5,2.5,3.5,4.5}))</f>
        <v/>
      </c>
      <c r="H73" s="12">
        <f>(($B$14*(1+B73)^5*((C73-$B$17)*(1-$B$15)+$B$17-$B$16)*(1+D73)/MAX(E73-D73,0.000001))*$B$21+($B$14*(1+B73)^5*C73*F73)*(1-$B$21))/((1+E73)^4.5)</f>
        <v/>
      </c>
      <c r="I73" s="12">
        <f>G73+H73+$B$18-$B$19</f>
        <v/>
      </c>
      <c r="J73" s="76">
        <f>IF($B$20=0,0,I73/$B$20)</f>
        <v/>
      </c>
    </row>
    <row r="74">
      <c r="A74" s="77" t="n">
        <v>8</v>
      </c>
      <c r="B74" s="78">
        <f>MAX(-0.2,MIN(0.5,_xlfn.NORM.INV(RAND(),$B$4,$B$5)))</f>
        <v/>
      </c>
      <c r="C74" s="78">
        <f>MAX(0.01,MIN(0.6,_xlfn.NORM.INV(RAND(),$B$6,$B$7)))</f>
        <v/>
      </c>
      <c r="D74" s="78">
        <f>MAX(0,MIN(0.05,_xlfn.NORM.INV(RAND(),$B$10,$B$11)))</f>
        <v/>
      </c>
      <c r="E74" s="78">
        <f>MAX(D74+0.01,MAX(0.03,MIN(0.3,_xlfn.NORM.INV(RAND(),$B$8,$B$9))))</f>
        <v/>
      </c>
      <c r="F74" s="79">
        <f>MAX(3,MIN(25,_xlfn.NORM.INV(RAND(),$B$12,$B$13)))</f>
        <v/>
      </c>
      <c r="G74" s="77">
        <f>SUMPRODUCT($B$14*((C74-$B$17)*(1-$B$15)+$B$17-$B$16)*(1+B74)^{1,2,3,4,5}/((1+E74)^{0.5,1.5,2.5,3.5,4.5}))</f>
        <v/>
      </c>
      <c r="H74" s="77">
        <f>(($B$14*(1+B74)^5*((C74-$B$17)*(1-$B$15)+$B$17-$B$16)*(1+D74)/MAX(E74-D74,0.000001))*$B$21+($B$14*(1+B74)^5*C74*F74)*(1-$B$21))/((1+E74)^4.5)</f>
        <v/>
      </c>
      <c r="I74" s="77">
        <f>G74+H74+$B$18-$B$19</f>
        <v/>
      </c>
      <c r="J74" s="80">
        <f>IF($B$20=0,0,I74/$B$20)</f>
        <v/>
      </c>
    </row>
    <row r="75">
      <c r="A75" s="12" t="n">
        <v>9</v>
      </c>
      <c r="B75" s="11">
        <f>MAX(-0.2,MIN(0.5,_xlfn.NORM.INV(RAND(),$B$4,$B$5)))</f>
        <v/>
      </c>
      <c r="C75" s="11">
        <f>MAX(0.01,MIN(0.6,_xlfn.NORM.INV(RAND(),$B$6,$B$7)))</f>
        <v/>
      </c>
      <c r="D75" s="11">
        <f>MAX(0,MIN(0.05,_xlfn.NORM.INV(RAND(),$B$10,$B$11)))</f>
        <v/>
      </c>
      <c r="E75" s="11">
        <f>MAX(D75+0.01,MAX(0.03,MIN(0.3,_xlfn.NORM.INV(RAND(),$B$8,$B$9))))</f>
        <v/>
      </c>
      <c r="F75" s="75">
        <f>MAX(3,MIN(25,_xlfn.NORM.INV(RAND(),$B$12,$B$13)))</f>
        <v/>
      </c>
      <c r="G75" s="12">
        <f>SUMPRODUCT($B$14*((C75-$B$17)*(1-$B$15)+$B$17-$B$16)*(1+B75)^{1,2,3,4,5}/((1+E75)^{0.5,1.5,2.5,3.5,4.5}))</f>
        <v/>
      </c>
      <c r="H75" s="12">
        <f>(($B$14*(1+B75)^5*((C75-$B$17)*(1-$B$15)+$B$17-$B$16)*(1+D75)/MAX(E75-D75,0.000001))*$B$21+($B$14*(1+B75)^5*C75*F75)*(1-$B$21))/((1+E75)^4.5)</f>
        <v/>
      </c>
      <c r="I75" s="12">
        <f>G75+H75+$B$18-$B$19</f>
        <v/>
      </c>
      <c r="J75" s="76">
        <f>IF($B$20=0,0,I75/$B$20)</f>
        <v/>
      </c>
    </row>
    <row r="76">
      <c r="A76" s="77" t="n">
        <v>10</v>
      </c>
      <c r="B76" s="78">
        <f>MAX(-0.2,MIN(0.5,_xlfn.NORM.INV(RAND(),$B$4,$B$5)))</f>
        <v/>
      </c>
      <c r="C76" s="78">
        <f>MAX(0.01,MIN(0.6,_xlfn.NORM.INV(RAND(),$B$6,$B$7)))</f>
        <v/>
      </c>
      <c r="D76" s="78">
        <f>MAX(0,MIN(0.05,_xlfn.NORM.INV(RAND(),$B$10,$B$11)))</f>
        <v/>
      </c>
      <c r="E76" s="78">
        <f>MAX(D76+0.01,MAX(0.03,MIN(0.3,_xlfn.NORM.INV(RAND(),$B$8,$B$9))))</f>
        <v/>
      </c>
      <c r="F76" s="79">
        <f>MAX(3,MIN(25,_xlfn.NORM.INV(RAND(),$B$12,$B$13)))</f>
        <v/>
      </c>
      <c r="G76" s="77">
        <f>SUMPRODUCT($B$14*((C76-$B$17)*(1-$B$15)+$B$17-$B$16)*(1+B76)^{1,2,3,4,5}/((1+E76)^{0.5,1.5,2.5,3.5,4.5}))</f>
        <v/>
      </c>
      <c r="H76" s="77">
        <f>(($B$14*(1+B76)^5*((C76-$B$17)*(1-$B$15)+$B$17-$B$16)*(1+D76)/MAX(E76-D76,0.000001))*$B$21+($B$14*(1+B76)^5*C76*F76)*(1-$B$21))/((1+E76)^4.5)</f>
        <v/>
      </c>
      <c r="I76" s="77">
        <f>G76+H76+$B$18-$B$19</f>
        <v/>
      </c>
      <c r="J76" s="80">
        <f>IF($B$20=0,0,I76/$B$20)</f>
        <v/>
      </c>
    </row>
    <row r="77">
      <c r="A77" s="12" t="n">
        <v>11</v>
      </c>
      <c r="B77" s="11">
        <f>MAX(-0.2,MIN(0.5,_xlfn.NORM.INV(RAND(),$B$4,$B$5)))</f>
        <v/>
      </c>
      <c r="C77" s="11">
        <f>MAX(0.01,MIN(0.6,_xlfn.NORM.INV(RAND(),$B$6,$B$7)))</f>
        <v/>
      </c>
      <c r="D77" s="11">
        <f>MAX(0,MIN(0.05,_xlfn.NORM.INV(RAND(),$B$10,$B$11)))</f>
        <v/>
      </c>
      <c r="E77" s="11">
        <f>MAX(D77+0.01,MAX(0.03,MIN(0.3,_xlfn.NORM.INV(RAND(),$B$8,$B$9))))</f>
        <v/>
      </c>
      <c r="F77" s="75">
        <f>MAX(3,MIN(25,_xlfn.NORM.INV(RAND(),$B$12,$B$13)))</f>
        <v/>
      </c>
      <c r="G77" s="12">
        <f>SUMPRODUCT($B$14*((C77-$B$17)*(1-$B$15)+$B$17-$B$16)*(1+B77)^{1,2,3,4,5}/((1+E77)^{0.5,1.5,2.5,3.5,4.5}))</f>
        <v/>
      </c>
      <c r="H77" s="12">
        <f>(($B$14*(1+B77)^5*((C77-$B$17)*(1-$B$15)+$B$17-$B$16)*(1+D77)/MAX(E77-D77,0.000001))*$B$21+($B$14*(1+B77)^5*C77*F77)*(1-$B$21))/((1+E77)^4.5)</f>
        <v/>
      </c>
      <c r="I77" s="12">
        <f>G77+H77+$B$18-$B$19</f>
        <v/>
      </c>
      <c r="J77" s="76">
        <f>IF($B$20=0,0,I77/$B$20)</f>
        <v/>
      </c>
    </row>
    <row r="78">
      <c r="A78" s="77" t="n">
        <v>12</v>
      </c>
      <c r="B78" s="78">
        <f>MAX(-0.2,MIN(0.5,_xlfn.NORM.INV(RAND(),$B$4,$B$5)))</f>
        <v/>
      </c>
      <c r="C78" s="78">
        <f>MAX(0.01,MIN(0.6,_xlfn.NORM.INV(RAND(),$B$6,$B$7)))</f>
        <v/>
      </c>
      <c r="D78" s="78">
        <f>MAX(0,MIN(0.05,_xlfn.NORM.INV(RAND(),$B$10,$B$11)))</f>
        <v/>
      </c>
      <c r="E78" s="78">
        <f>MAX(D78+0.01,MAX(0.03,MIN(0.3,_xlfn.NORM.INV(RAND(),$B$8,$B$9))))</f>
        <v/>
      </c>
      <c r="F78" s="79">
        <f>MAX(3,MIN(25,_xlfn.NORM.INV(RAND(),$B$12,$B$13)))</f>
        <v/>
      </c>
      <c r="G78" s="77">
        <f>SUMPRODUCT($B$14*((C78-$B$17)*(1-$B$15)+$B$17-$B$16)*(1+B78)^{1,2,3,4,5}/((1+E78)^{0.5,1.5,2.5,3.5,4.5}))</f>
        <v/>
      </c>
      <c r="H78" s="77">
        <f>(($B$14*(1+B78)^5*((C78-$B$17)*(1-$B$15)+$B$17-$B$16)*(1+D78)/MAX(E78-D78,0.000001))*$B$21+($B$14*(1+B78)^5*C78*F78)*(1-$B$21))/((1+E78)^4.5)</f>
        <v/>
      </c>
      <c r="I78" s="77">
        <f>G78+H78+$B$18-$B$19</f>
        <v/>
      </c>
      <c r="J78" s="80">
        <f>IF($B$20=0,0,I78/$B$20)</f>
        <v/>
      </c>
    </row>
    <row r="79">
      <c r="A79" s="12" t="n">
        <v>13</v>
      </c>
      <c r="B79" s="11">
        <f>MAX(-0.2,MIN(0.5,_xlfn.NORM.INV(RAND(),$B$4,$B$5)))</f>
        <v/>
      </c>
      <c r="C79" s="11">
        <f>MAX(0.01,MIN(0.6,_xlfn.NORM.INV(RAND(),$B$6,$B$7)))</f>
        <v/>
      </c>
      <c r="D79" s="11">
        <f>MAX(0,MIN(0.05,_xlfn.NORM.INV(RAND(),$B$10,$B$11)))</f>
        <v/>
      </c>
      <c r="E79" s="11">
        <f>MAX(D79+0.01,MAX(0.03,MIN(0.3,_xlfn.NORM.INV(RAND(),$B$8,$B$9))))</f>
        <v/>
      </c>
      <c r="F79" s="75">
        <f>MAX(3,MIN(25,_xlfn.NORM.INV(RAND(),$B$12,$B$13)))</f>
        <v/>
      </c>
      <c r="G79" s="12">
        <f>SUMPRODUCT($B$14*((C79-$B$17)*(1-$B$15)+$B$17-$B$16)*(1+B79)^{1,2,3,4,5}/((1+E79)^{0.5,1.5,2.5,3.5,4.5}))</f>
        <v/>
      </c>
      <c r="H79" s="12">
        <f>(($B$14*(1+B79)^5*((C79-$B$17)*(1-$B$15)+$B$17-$B$16)*(1+D79)/MAX(E79-D79,0.000001))*$B$21+($B$14*(1+B79)^5*C79*F79)*(1-$B$21))/((1+E79)^4.5)</f>
        <v/>
      </c>
      <c r="I79" s="12">
        <f>G79+H79+$B$18-$B$19</f>
        <v/>
      </c>
      <c r="J79" s="76">
        <f>IF($B$20=0,0,I79/$B$20)</f>
        <v/>
      </c>
    </row>
    <row r="80">
      <c r="A80" s="77" t="n">
        <v>14</v>
      </c>
      <c r="B80" s="78">
        <f>MAX(-0.2,MIN(0.5,_xlfn.NORM.INV(RAND(),$B$4,$B$5)))</f>
        <v/>
      </c>
      <c r="C80" s="78">
        <f>MAX(0.01,MIN(0.6,_xlfn.NORM.INV(RAND(),$B$6,$B$7)))</f>
        <v/>
      </c>
      <c r="D80" s="78">
        <f>MAX(0,MIN(0.05,_xlfn.NORM.INV(RAND(),$B$10,$B$11)))</f>
        <v/>
      </c>
      <c r="E80" s="78">
        <f>MAX(D80+0.01,MAX(0.03,MIN(0.3,_xlfn.NORM.INV(RAND(),$B$8,$B$9))))</f>
        <v/>
      </c>
      <c r="F80" s="79">
        <f>MAX(3,MIN(25,_xlfn.NORM.INV(RAND(),$B$12,$B$13)))</f>
        <v/>
      </c>
      <c r="G80" s="77">
        <f>SUMPRODUCT($B$14*((C80-$B$17)*(1-$B$15)+$B$17-$B$16)*(1+B80)^{1,2,3,4,5}/((1+E80)^{0.5,1.5,2.5,3.5,4.5}))</f>
        <v/>
      </c>
      <c r="H80" s="77">
        <f>(($B$14*(1+B80)^5*((C80-$B$17)*(1-$B$15)+$B$17-$B$16)*(1+D80)/MAX(E80-D80,0.000001))*$B$21+($B$14*(1+B80)^5*C80*F80)*(1-$B$21))/((1+E80)^4.5)</f>
        <v/>
      </c>
      <c r="I80" s="77">
        <f>G80+H80+$B$18-$B$19</f>
        <v/>
      </c>
      <c r="J80" s="80">
        <f>IF($B$20=0,0,I80/$B$20)</f>
        <v/>
      </c>
    </row>
    <row r="81">
      <c r="A81" s="12" t="n">
        <v>15</v>
      </c>
      <c r="B81" s="11">
        <f>MAX(-0.2,MIN(0.5,_xlfn.NORM.INV(RAND(),$B$4,$B$5)))</f>
        <v/>
      </c>
      <c r="C81" s="11">
        <f>MAX(0.01,MIN(0.6,_xlfn.NORM.INV(RAND(),$B$6,$B$7)))</f>
        <v/>
      </c>
      <c r="D81" s="11">
        <f>MAX(0,MIN(0.05,_xlfn.NORM.INV(RAND(),$B$10,$B$11)))</f>
        <v/>
      </c>
      <c r="E81" s="11">
        <f>MAX(D81+0.01,MAX(0.03,MIN(0.3,_xlfn.NORM.INV(RAND(),$B$8,$B$9))))</f>
        <v/>
      </c>
      <c r="F81" s="75">
        <f>MAX(3,MIN(25,_xlfn.NORM.INV(RAND(),$B$12,$B$13)))</f>
        <v/>
      </c>
      <c r="G81" s="12">
        <f>SUMPRODUCT($B$14*((C81-$B$17)*(1-$B$15)+$B$17-$B$16)*(1+B81)^{1,2,3,4,5}/((1+E81)^{0.5,1.5,2.5,3.5,4.5}))</f>
        <v/>
      </c>
      <c r="H81" s="12">
        <f>(($B$14*(1+B81)^5*((C81-$B$17)*(1-$B$15)+$B$17-$B$16)*(1+D81)/MAX(E81-D81,0.000001))*$B$21+($B$14*(1+B81)^5*C81*F81)*(1-$B$21))/((1+E81)^4.5)</f>
        <v/>
      </c>
      <c r="I81" s="12">
        <f>G81+H81+$B$18-$B$19</f>
        <v/>
      </c>
      <c r="J81" s="76">
        <f>IF($B$20=0,0,I81/$B$20)</f>
        <v/>
      </c>
    </row>
    <row r="82">
      <c r="A82" s="77" t="n">
        <v>16</v>
      </c>
      <c r="B82" s="78">
        <f>MAX(-0.2,MIN(0.5,_xlfn.NORM.INV(RAND(),$B$4,$B$5)))</f>
        <v/>
      </c>
      <c r="C82" s="78">
        <f>MAX(0.01,MIN(0.6,_xlfn.NORM.INV(RAND(),$B$6,$B$7)))</f>
        <v/>
      </c>
      <c r="D82" s="78">
        <f>MAX(0,MIN(0.05,_xlfn.NORM.INV(RAND(),$B$10,$B$11)))</f>
        <v/>
      </c>
      <c r="E82" s="78">
        <f>MAX(D82+0.01,MAX(0.03,MIN(0.3,_xlfn.NORM.INV(RAND(),$B$8,$B$9))))</f>
        <v/>
      </c>
      <c r="F82" s="79">
        <f>MAX(3,MIN(25,_xlfn.NORM.INV(RAND(),$B$12,$B$13)))</f>
        <v/>
      </c>
      <c r="G82" s="77">
        <f>SUMPRODUCT($B$14*((C82-$B$17)*(1-$B$15)+$B$17-$B$16)*(1+B82)^{1,2,3,4,5}/((1+E82)^{0.5,1.5,2.5,3.5,4.5}))</f>
        <v/>
      </c>
      <c r="H82" s="77">
        <f>(($B$14*(1+B82)^5*((C82-$B$17)*(1-$B$15)+$B$17-$B$16)*(1+D82)/MAX(E82-D82,0.000001))*$B$21+($B$14*(1+B82)^5*C82*F82)*(1-$B$21))/((1+E82)^4.5)</f>
        <v/>
      </c>
      <c r="I82" s="77">
        <f>G82+H82+$B$18-$B$19</f>
        <v/>
      </c>
      <c r="J82" s="80">
        <f>IF($B$20=0,0,I82/$B$20)</f>
        <v/>
      </c>
    </row>
    <row r="83">
      <c r="A83" s="12" t="n">
        <v>17</v>
      </c>
      <c r="B83" s="11">
        <f>MAX(-0.2,MIN(0.5,_xlfn.NORM.INV(RAND(),$B$4,$B$5)))</f>
        <v/>
      </c>
      <c r="C83" s="11">
        <f>MAX(0.01,MIN(0.6,_xlfn.NORM.INV(RAND(),$B$6,$B$7)))</f>
        <v/>
      </c>
      <c r="D83" s="11">
        <f>MAX(0,MIN(0.05,_xlfn.NORM.INV(RAND(),$B$10,$B$11)))</f>
        <v/>
      </c>
      <c r="E83" s="11">
        <f>MAX(D83+0.01,MAX(0.03,MIN(0.3,_xlfn.NORM.INV(RAND(),$B$8,$B$9))))</f>
        <v/>
      </c>
      <c r="F83" s="75">
        <f>MAX(3,MIN(25,_xlfn.NORM.INV(RAND(),$B$12,$B$13)))</f>
        <v/>
      </c>
      <c r="G83" s="12">
        <f>SUMPRODUCT($B$14*((C83-$B$17)*(1-$B$15)+$B$17-$B$16)*(1+B83)^{1,2,3,4,5}/((1+E83)^{0.5,1.5,2.5,3.5,4.5}))</f>
        <v/>
      </c>
      <c r="H83" s="12">
        <f>(($B$14*(1+B83)^5*((C83-$B$17)*(1-$B$15)+$B$17-$B$16)*(1+D83)/MAX(E83-D83,0.000001))*$B$21+($B$14*(1+B83)^5*C83*F83)*(1-$B$21))/((1+E83)^4.5)</f>
        <v/>
      </c>
      <c r="I83" s="12">
        <f>G83+H83+$B$18-$B$19</f>
        <v/>
      </c>
      <c r="J83" s="76">
        <f>IF($B$20=0,0,I83/$B$20)</f>
        <v/>
      </c>
    </row>
    <row r="84">
      <c r="A84" s="77" t="n">
        <v>18</v>
      </c>
      <c r="B84" s="78">
        <f>MAX(-0.2,MIN(0.5,_xlfn.NORM.INV(RAND(),$B$4,$B$5)))</f>
        <v/>
      </c>
      <c r="C84" s="78">
        <f>MAX(0.01,MIN(0.6,_xlfn.NORM.INV(RAND(),$B$6,$B$7)))</f>
        <v/>
      </c>
      <c r="D84" s="78">
        <f>MAX(0,MIN(0.05,_xlfn.NORM.INV(RAND(),$B$10,$B$11)))</f>
        <v/>
      </c>
      <c r="E84" s="78">
        <f>MAX(D84+0.01,MAX(0.03,MIN(0.3,_xlfn.NORM.INV(RAND(),$B$8,$B$9))))</f>
        <v/>
      </c>
      <c r="F84" s="79">
        <f>MAX(3,MIN(25,_xlfn.NORM.INV(RAND(),$B$12,$B$13)))</f>
        <v/>
      </c>
      <c r="G84" s="77">
        <f>SUMPRODUCT($B$14*((C84-$B$17)*(1-$B$15)+$B$17-$B$16)*(1+B84)^{1,2,3,4,5}/((1+E84)^{0.5,1.5,2.5,3.5,4.5}))</f>
        <v/>
      </c>
      <c r="H84" s="77">
        <f>(($B$14*(1+B84)^5*((C84-$B$17)*(1-$B$15)+$B$17-$B$16)*(1+D84)/MAX(E84-D84,0.000001))*$B$21+($B$14*(1+B84)^5*C84*F84)*(1-$B$21))/((1+E84)^4.5)</f>
        <v/>
      </c>
      <c r="I84" s="77">
        <f>G84+H84+$B$18-$B$19</f>
        <v/>
      </c>
      <c r="J84" s="80">
        <f>IF($B$20=0,0,I84/$B$20)</f>
        <v/>
      </c>
    </row>
    <row r="85">
      <c r="A85" s="12" t="n">
        <v>19</v>
      </c>
      <c r="B85" s="11">
        <f>MAX(-0.2,MIN(0.5,_xlfn.NORM.INV(RAND(),$B$4,$B$5)))</f>
        <v/>
      </c>
      <c r="C85" s="11">
        <f>MAX(0.01,MIN(0.6,_xlfn.NORM.INV(RAND(),$B$6,$B$7)))</f>
        <v/>
      </c>
      <c r="D85" s="11">
        <f>MAX(0,MIN(0.05,_xlfn.NORM.INV(RAND(),$B$10,$B$11)))</f>
        <v/>
      </c>
      <c r="E85" s="11">
        <f>MAX(D85+0.01,MAX(0.03,MIN(0.3,_xlfn.NORM.INV(RAND(),$B$8,$B$9))))</f>
        <v/>
      </c>
      <c r="F85" s="75">
        <f>MAX(3,MIN(25,_xlfn.NORM.INV(RAND(),$B$12,$B$13)))</f>
        <v/>
      </c>
      <c r="G85" s="12">
        <f>SUMPRODUCT($B$14*((C85-$B$17)*(1-$B$15)+$B$17-$B$16)*(1+B85)^{1,2,3,4,5}/((1+E85)^{0.5,1.5,2.5,3.5,4.5}))</f>
        <v/>
      </c>
      <c r="H85" s="12">
        <f>(($B$14*(1+B85)^5*((C85-$B$17)*(1-$B$15)+$B$17-$B$16)*(1+D85)/MAX(E85-D85,0.000001))*$B$21+($B$14*(1+B85)^5*C85*F85)*(1-$B$21))/((1+E85)^4.5)</f>
        <v/>
      </c>
      <c r="I85" s="12">
        <f>G85+H85+$B$18-$B$19</f>
        <v/>
      </c>
      <c r="J85" s="76">
        <f>IF($B$20=0,0,I85/$B$20)</f>
        <v/>
      </c>
    </row>
    <row r="86">
      <c r="A86" s="77" t="n">
        <v>20</v>
      </c>
      <c r="B86" s="78">
        <f>MAX(-0.2,MIN(0.5,_xlfn.NORM.INV(RAND(),$B$4,$B$5)))</f>
        <v/>
      </c>
      <c r="C86" s="78">
        <f>MAX(0.01,MIN(0.6,_xlfn.NORM.INV(RAND(),$B$6,$B$7)))</f>
        <v/>
      </c>
      <c r="D86" s="78">
        <f>MAX(0,MIN(0.05,_xlfn.NORM.INV(RAND(),$B$10,$B$11)))</f>
        <v/>
      </c>
      <c r="E86" s="78">
        <f>MAX(D86+0.01,MAX(0.03,MIN(0.3,_xlfn.NORM.INV(RAND(),$B$8,$B$9))))</f>
        <v/>
      </c>
      <c r="F86" s="79">
        <f>MAX(3,MIN(25,_xlfn.NORM.INV(RAND(),$B$12,$B$13)))</f>
        <v/>
      </c>
      <c r="G86" s="77">
        <f>SUMPRODUCT($B$14*((C86-$B$17)*(1-$B$15)+$B$17-$B$16)*(1+B86)^{1,2,3,4,5}/((1+E86)^{0.5,1.5,2.5,3.5,4.5}))</f>
        <v/>
      </c>
      <c r="H86" s="77">
        <f>(($B$14*(1+B86)^5*((C86-$B$17)*(1-$B$15)+$B$17-$B$16)*(1+D86)/MAX(E86-D86,0.000001))*$B$21+($B$14*(1+B86)^5*C86*F86)*(1-$B$21))/((1+E86)^4.5)</f>
        <v/>
      </c>
      <c r="I86" s="77">
        <f>G86+H86+$B$18-$B$19</f>
        <v/>
      </c>
      <c r="J86" s="80">
        <f>IF($B$20=0,0,I86/$B$20)</f>
        <v/>
      </c>
    </row>
    <row r="87">
      <c r="A87" s="12" t="n">
        <v>21</v>
      </c>
      <c r="B87" s="11">
        <f>MAX(-0.2,MIN(0.5,_xlfn.NORM.INV(RAND(),$B$4,$B$5)))</f>
        <v/>
      </c>
      <c r="C87" s="11">
        <f>MAX(0.01,MIN(0.6,_xlfn.NORM.INV(RAND(),$B$6,$B$7)))</f>
        <v/>
      </c>
      <c r="D87" s="11">
        <f>MAX(0,MIN(0.05,_xlfn.NORM.INV(RAND(),$B$10,$B$11)))</f>
        <v/>
      </c>
      <c r="E87" s="11">
        <f>MAX(D87+0.01,MAX(0.03,MIN(0.3,_xlfn.NORM.INV(RAND(),$B$8,$B$9))))</f>
        <v/>
      </c>
      <c r="F87" s="75">
        <f>MAX(3,MIN(25,_xlfn.NORM.INV(RAND(),$B$12,$B$13)))</f>
        <v/>
      </c>
      <c r="G87" s="12">
        <f>SUMPRODUCT($B$14*((C87-$B$17)*(1-$B$15)+$B$17-$B$16)*(1+B87)^{1,2,3,4,5}/((1+E87)^{0.5,1.5,2.5,3.5,4.5}))</f>
        <v/>
      </c>
      <c r="H87" s="12">
        <f>(($B$14*(1+B87)^5*((C87-$B$17)*(1-$B$15)+$B$17-$B$16)*(1+D87)/MAX(E87-D87,0.000001))*$B$21+($B$14*(1+B87)^5*C87*F87)*(1-$B$21))/((1+E87)^4.5)</f>
        <v/>
      </c>
      <c r="I87" s="12">
        <f>G87+H87+$B$18-$B$19</f>
        <v/>
      </c>
      <c r="J87" s="76">
        <f>IF($B$20=0,0,I87/$B$20)</f>
        <v/>
      </c>
    </row>
    <row r="88">
      <c r="A88" s="77" t="n">
        <v>22</v>
      </c>
      <c r="B88" s="78">
        <f>MAX(-0.2,MIN(0.5,_xlfn.NORM.INV(RAND(),$B$4,$B$5)))</f>
        <v/>
      </c>
      <c r="C88" s="78">
        <f>MAX(0.01,MIN(0.6,_xlfn.NORM.INV(RAND(),$B$6,$B$7)))</f>
        <v/>
      </c>
      <c r="D88" s="78">
        <f>MAX(0,MIN(0.05,_xlfn.NORM.INV(RAND(),$B$10,$B$11)))</f>
        <v/>
      </c>
      <c r="E88" s="78">
        <f>MAX(D88+0.01,MAX(0.03,MIN(0.3,_xlfn.NORM.INV(RAND(),$B$8,$B$9))))</f>
        <v/>
      </c>
      <c r="F88" s="79">
        <f>MAX(3,MIN(25,_xlfn.NORM.INV(RAND(),$B$12,$B$13)))</f>
        <v/>
      </c>
      <c r="G88" s="77">
        <f>SUMPRODUCT($B$14*((C88-$B$17)*(1-$B$15)+$B$17-$B$16)*(1+B88)^{1,2,3,4,5}/((1+E88)^{0.5,1.5,2.5,3.5,4.5}))</f>
        <v/>
      </c>
      <c r="H88" s="77">
        <f>(($B$14*(1+B88)^5*((C88-$B$17)*(1-$B$15)+$B$17-$B$16)*(1+D88)/MAX(E88-D88,0.000001))*$B$21+($B$14*(1+B88)^5*C88*F88)*(1-$B$21))/((1+E88)^4.5)</f>
        <v/>
      </c>
      <c r="I88" s="77">
        <f>G88+H88+$B$18-$B$19</f>
        <v/>
      </c>
      <c r="J88" s="80">
        <f>IF($B$20=0,0,I88/$B$20)</f>
        <v/>
      </c>
    </row>
    <row r="89">
      <c r="A89" s="12" t="n">
        <v>23</v>
      </c>
      <c r="B89" s="11">
        <f>MAX(-0.2,MIN(0.5,_xlfn.NORM.INV(RAND(),$B$4,$B$5)))</f>
        <v/>
      </c>
      <c r="C89" s="11">
        <f>MAX(0.01,MIN(0.6,_xlfn.NORM.INV(RAND(),$B$6,$B$7)))</f>
        <v/>
      </c>
      <c r="D89" s="11">
        <f>MAX(0,MIN(0.05,_xlfn.NORM.INV(RAND(),$B$10,$B$11)))</f>
        <v/>
      </c>
      <c r="E89" s="11">
        <f>MAX(D89+0.01,MAX(0.03,MIN(0.3,_xlfn.NORM.INV(RAND(),$B$8,$B$9))))</f>
        <v/>
      </c>
      <c r="F89" s="75">
        <f>MAX(3,MIN(25,_xlfn.NORM.INV(RAND(),$B$12,$B$13)))</f>
        <v/>
      </c>
      <c r="G89" s="12">
        <f>SUMPRODUCT($B$14*((C89-$B$17)*(1-$B$15)+$B$17-$B$16)*(1+B89)^{1,2,3,4,5}/((1+E89)^{0.5,1.5,2.5,3.5,4.5}))</f>
        <v/>
      </c>
      <c r="H89" s="12">
        <f>(($B$14*(1+B89)^5*((C89-$B$17)*(1-$B$15)+$B$17-$B$16)*(1+D89)/MAX(E89-D89,0.000001))*$B$21+($B$14*(1+B89)^5*C89*F89)*(1-$B$21))/((1+E89)^4.5)</f>
        <v/>
      </c>
      <c r="I89" s="12">
        <f>G89+H89+$B$18-$B$19</f>
        <v/>
      </c>
      <c r="J89" s="76">
        <f>IF($B$20=0,0,I89/$B$20)</f>
        <v/>
      </c>
    </row>
    <row r="90">
      <c r="A90" s="77" t="n">
        <v>24</v>
      </c>
      <c r="B90" s="78">
        <f>MAX(-0.2,MIN(0.5,_xlfn.NORM.INV(RAND(),$B$4,$B$5)))</f>
        <v/>
      </c>
      <c r="C90" s="78">
        <f>MAX(0.01,MIN(0.6,_xlfn.NORM.INV(RAND(),$B$6,$B$7)))</f>
        <v/>
      </c>
      <c r="D90" s="78">
        <f>MAX(0,MIN(0.05,_xlfn.NORM.INV(RAND(),$B$10,$B$11)))</f>
        <v/>
      </c>
      <c r="E90" s="78">
        <f>MAX(D90+0.01,MAX(0.03,MIN(0.3,_xlfn.NORM.INV(RAND(),$B$8,$B$9))))</f>
        <v/>
      </c>
      <c r="F90" s="79">
        <f>MAX(3,MIN(25,_xlfn.NORM.INV(RAND(),$B$12,$B$13)))</f>
        <v/>
      </c>
      <c r="G90" s="77">
        <f>SUMPRODUCT($B$14*((C90-$B$17)*(1-$B$15)+$B$17-$B$16)*(1+B90)^{1,2,3,4,5}/((1+E90)^{0.5,1.5,2.5,3.5,4.5}))</f>
        <v/>
      </c>
      <c r="H90" s="77">
        <f>(($B$14*(1+B90)^5*((C90-$B$17)*(1-$B$15)+$B$17-$B$16)*(1+D90)/MAX(E90-D90,0.000001))*$B$21+($B$14*(1+B90)^5*C90*F90)*(1-$B$21))/((1+E90)^4.5)</f>
        <v/>
      </c>
      <c r="I90" s="77">
        <f>G90+H90+$B$18-$B$19</f>
        <v/>
      </c>
      <c r="J90" s="80">
        <f>IF($B$20=0,0,I90/$B$20)</f>
        <v/>
      </c>
    </row>
    <row r="91">
      <c r="A91" s="12" t="n">
        <v>25</v>
      </c>
      <c r="B91" s="11">
        <f>MAX(-0.2,MIN(0.5,_xlfn.NORM.INV(RAND(),$B$4,$B$5)))</f>
        <v/>
      </c>
      <c r="C91" s="11">
        <f>MAX(0.01,MIN(0.6,_xlfn.NORM.INV(RAND(),$B$6,$B$7)))</f>
        <v/>
      </c>
      <c r="D91" s="11">
        <f>MAX(0,MIN(0.05,_xlfn.NORM.INV(RAND(),$B$10,$B$11)))</f>
        <v/>
      </c>
      <c r="E91" s="11">
        <f>MAX(D91+0.01,MAX(0.03,MIN(0.3,_xlfn.NORM.INV(RAND(),$B$8,$B$9))))</f>
        <v/>
      </c>
      <c r="F91" s="75">
        <f>MAX(3,MIN(25,_xlfn.NORM.INV(RAND(),$B$12,$B$13)))</f>
        <v/>
      </c>
      <c r="G91" s="12">
        <f>SUMPRODUCT($B$14*((C91-$B$17)*(1-$B$15)+$B$17-$B$16)*(1+B91)^{1,2,3,4,5}/((1+E91)^{0.5,1.5,2.5,3.5,4.5}))</f>
        <v/>
      </c>
      <c r="H91" s="12">
        <f>(($B$14*(1+B91)^5*((C91-$B$17)*(1-$B$15)+$B$17-$B$16)*(1+D91)/MAX(E91-D91,0.000001))*$B$21+($B$14*(1+B91)^5*C91*F91)*(1-$B$21))/((1+E91)^4.5)</f>
        <v/>
      </c>
      <c r="I91" s="12">
        <f>G91+H91+$B$18-$B$19</f>
        <v/>
      </c>
      <c r="J91" s="76">
        <f>IF($B$20=0,0,I91/$B$20)</f>
        <v/>
      </c>
    </row>
    <row r="92">
      <c r="A92" s="77" t="n">
        <v>26</v>
      </c>
      <c r="B92" s="78">
        <f>MAX(-0.2,MIN(0.5,_xlfn.NORM.INV(RAND(),$B$4,$B$5)))</f>
        <v/>
      </c>
      <c r="C92" s="78">
        <f>MAX(0.01,MIN(0.6,_xlfn.NORM.INV(RAND(),$B$6,$B$7)))</f>
        <v/>
      </c>
      <c r="D92" s="78">
        <f>MAX(0,MIN(0.05,_xlfn.NORM.INV(RAND(),$B$10,$B$11)))</f>
        <v/>
      </c>
      <c r="E92" s="78">
        <f>MAX(D92+0.01,MAX(0.03,MIN(0.3,_xlfn.NORM.INV(RAND(),$B$8,$B$9))))</f>
        <v/>
      </c>
      <c r="F92" s="79">
        <f>MAX(3,MIN(25,_xlfn.NORM.INV(RAND(),$B$12,$B$13)))</f>
        <v/>
      </c>
      <c r="G92" s="77">
        <f>SUMPRODUCT($B$14*((C92-$B$17)*(1-$B$15)+$B$17-$B$16)*(1+B92)^{1,2,3,4,5}/((1+E92)^{0.5,1.5,2.5,3.5,4.5}))</f>
        <v/>
      </c>
      <c r="H92" s="77">
        <f>(($B$14*(1+B92)^5*((C92-$B$17)*(1-$B$15)+$B$17-$B$16)*(1+D92)/MAX(E92-D92,0.000001))*$B$21+($B$14*(1+B92)^5*C92*F92)*(1-$B$21))/((1+E92)^4.5)</f>
        <v/>
      </c>
      <c r="I92" s="77">
        <f>G92+H92+$B$18-$B$19</f>
        <v/>
      </c>
      <c r="J92" s="80">
        <f>IF($B$20=0,0,I92/$B$20)</f>
        <v/>
      </c>
    </row>
    <row r="93">
      <c r="A93" s="12" t="n">
        <v>27</v>
      </c>
      <c r="B93" s="11">
        <f>MAX(-0.2,MIN(0.5,_xlfn.NORM.INV(RAND(),$B$4,$B$5)))</f>
        <v/>
      </c>
      <c r="C93" s="11">
        <f>MAX(0.01,MIN(0.6,_xlfn.NORM.INV(RAND(),$B$6,$B$7)))</f>
        <v/>
      </c>
      <c r="D93" s="11">
        <f>MAX(0,MIN(0.05,_xlfn.NORM.INV(RAND(),$B$10,$B$11)))</f>
        <v/>
      </c>
      <c r="E93" s="11">
        <f>MAX(D93+0.01,MAX(0.03,MIN(0.3,_xlfn.NORM.INV(RAND(),$B$8,$B$9))))</f>
        <v/>
      </c>
      <c r="F93" s="75">
        <f>MAX(3,MIN(25,_xlfn.NORM.INV(RAND(),$B$12,$B$13)))</f>
        <v/>
      </c>
      <c r="G93" s="12">
        <f>SUMPRODUCT($B$14*((C93-$B$17)*(1-$B$15)+$B$17-$B$16)*(1+B93)^{1,2,3,4,5}/((1+E93)^{0.5,1.5,2.5,3.5,4.5}))</f>
        <v/>
      </c>
      <c r="H93" s="12">
        <f>(($B$14*(1+B93)^5*((C93-$B$17)*(1-$B$15)+$B$17-$B$16)*(1+D93)/MAX(E93-D93,0.000001))*$B$21+($B$14*(1+B93)^5*C93*F93)*(1-$B$21))/((1+E93)^4.5)</f>
        <v/>
      </c>
      <c r="I93" s="12">
        <f>G93+H93+$B$18-$B$19</f>
        <v/>
      </c>
      <c r="J93" s="76">
        <f>IF($B$20=0,0,I93/$B$20)</f>
        <v/>
      </c>
    </row>
    <row r="94">
      <c r="A94" s="77" t="n">
        <v>28</v>
      </c>
      <c r="B94" s="78">
        <f>MAX(-0.2,MIN(0.5,_xlfn.NORM.INV(RAND(),$B$4,$B$5)))</f>
        <v/>
      </c>
      <c r="C94" s="78">
        <f>MAX(0.01,MIN(0.6,_xlfn.NORM.INV(RAND(),$B$6,$B$7)))</f>
        <v/>
      </c>
      <c r="D94" s="78">
        <f>MAX(0,MIN(0.05,_xlfn.NORM.INV(RAND(),$B$10,$B$11)))</f>
        <v/>
      </c>
      <c r="E94" s="78">
        <f>MAX(D94+0.01,MAX(0.03,MIN(0.3,_xlfn.NORM.INV(RAND(),$B$8,$B$9))))</f>
        <v/>
      </c>
      <c r="F94" s="79">
        <f>MAX(3,MIN(25,_xlfn.NORM.INV(RAND(),$B$12,$B$13)))</f>
        <v/>
      </c>
      <c r="G94" s="77">
        <f>SUMPRODUCT($B$14*((C94-$B$17)*(1-$B$15)+$B$17-$B$16)*(1+B94)^{1,2,3,4,5}/((1+E94)^{0.5,1.5,2.5,3.5,4.5}))</f>
        <v/>
      </c>
      <c r="H94" s="77">
        <f>(($B$14*(1+B94)^5*((C94-$B$17)*(1-$B$15)+$B$17-$B$16)*(1+D94)/MAX(E94-D94,0.000001))*$B$21+($B$14*(1+B94)^5*C94*F94)*(1-$B$21))/((1+E94)^4.5)</f>
        <v/>
      </c>
      <c r="I94" s="77">
        <f>G94+H94+$B$18-$B$19</f>
        <v/>
      </c>
      <c r="J94" s="80">
        <f>IF($B$20=0,0,I94/$B$20)</f>
        <v/>
      </c>
    </row>
    <row r="95">
      <c r="A95" s="12" t="n">
        <v>29</v>
      </c>
      <c r="B95" s="11">
        <f>MAX(-0.2,MIN(0.5,_xlfn.NORM.INV(RAND(),$B$4,$B$5)))</f>
        <v/>
      </c>
      <c r="C95" s="11">
        <f>MAX(0.01,MIN(0.6,_xlfn.NORM.INV(RAND(),$B$6,$B$7)))</f>
        <v/>
      </c>
      <c r="D95" s="11">
        <f>MAX(0,MIN(0.05,_xlfn.NORM.INV(RAND(),$B$10,$B$11)))</f>
        <v/>
      </c>
      <c r="E95" s="11">
        <f>MAX(D95+0.01,MAX(0.03,MIN(0.3,_xlfn.NORM.INV(RAND(),$B$8,$B$9))))</f>
        <v/>
      </c>
      <c r="F95" s="75">
        <f>MAX(3,MIN(25,_xlfn.NORM.INV(RAND(),$B$12,$B$13)))</f>
        <v/>
      </c>
      <c r="G95" s="12">
        <f>SUMPRODUCT($B$14*((C95-$B$17)*(1-$B$15)+$B$17-$B$16)*(1+B95)^{1,2,3,4,5}/((1+E95)^{0.5,1.5,2.5,3.5,4.5}))</f>
        <v/>
      </c>
      <c r="H95" s="12">
        <f>(($B$14*(1+B95)^5*((C95-$B$17)*(1-$B$15)+$B$17-$B$16)*(1+D95)/MAX(E95-D95,0.000001))*$B$21+($B$14*(1+B95)^5*C95*F95)*(1-$B$21))/((1+E95)^4.5)</f>
        <v/>
      </c>
      <c r="I95" s="12">
        <f>G95+H95+$B$18-$B$19</f>
        <v/>
      </c>
      <c r="J95" s="76">
        <f>IF($B$20=0,0,I95/$B$20)</f>
        <v/>
      </c>
    </row>
    <row r="96">
      <c r="A96" s="77" t="n">
        <v>30</v>
      </c>
      <c r="B96" s="78">
        <f>MAX(-0.2,MIN(0.5,_xlfn.NORM.INV(RAND(),$B$4,$B$5)))</f>
        <v/>
      </c>
      <c r="C96" s="78">
        <f>MAX(0.01,MIN(0.6,_xlfn.NORM.INV(RAND(),$B$6,$B$7)))</f>
        <v/>
      </c>
      <c r="D96" s="78">
        <f>MAX(0,MIN(0.05,_xlfn.NORM.INV(RAND(),$B$10,$B$11)))</f>
        <v/>
      </c>
      <c r="E96" s="78">
        <f>MAX(D96+0.01,MAX(0.03,MIN(0.3,_xlfn.NORM.INV(RAND(),$B$8,$B$9))))</f>
        <v/>
      </c>
      <c r="F96" s="79">
        <f>MAX(3,MIN(25,_xlfn.NORM.INV(RAND(),$B$12,$B$13)))</f>
        <v/>
      </c>
      <c r="G96" s="77">
        <f>SUMPRODUCT($B$14*((C96-$B$17)*(1-$B$15)+$B$17-$B$16)*(1+B96)^{1,2,3,4,5}/((1+E96)^{0.5,1.5,2.5,3.5,4.5}))</f>
        <v/>
      </c>
      <c r="H96" s="77">
        <f>(($B$14*(1+B96)^5*((C96-$B$17)*(1-$B$15)+$B$17-$B$16)*(1+D96)/MAX(E96-D96,0.000001))*$B$21+($B$14*(1+B96)^5*C96*F96)*(1-$B$21))/((1+E96)^4.5)</f>
        <v/>
      </c>
      <c r="I96" s="77">
        <f>G96+H96+$B$18-$B$19</f>
        <v/>
      </c>
      <c r="J96" s="80">
        <f>IF($B$20=0,0,I96/$B$20)</f>
        <v/>
      </c>
    </row>
    <row r="97">
      <c r="A97" s="12" t="n">
        <v>31</v>
      </c>
      <c r="B97" s="11">
        <f>MAX(-0.2,MIN(0.5,_xlfn.NORM.INV(RAND(),$B$4,$B$5)))</f>
        <v/>
      </c>
      <c r="C97" s="11">
        <f>MAX(0.01,MIN(0.6,_xlfn.NORM.INV(RAND(),$B$6,$B$7)))</f>
        <v/>
      </c>
      <c r="D97" s="11">
        <f>MAX(0,MIN(0.05,_xlfn.NORM.INV(RAND(),$B$10,$B$11)))</f>
        <v/>
      </c>
      <c r="E97" s="11">
        <f>MAX(D97+0.01,MAX(0.03,MIN(0.3,_xlfn.NORM.INV(RAND(),$B$8,$B$9))))</f>
        <v/>
      </c>
      <c r="F97" s="75">
        <f>MAX(3,MIN(25,_xlfn.NORM.INV(RAND(),$B$12,$B$13)))</f>
        <v/>
      </c>
      <c r="G97" s="12">
        <f>SUMPRODUCT($B$14*((C97-$B$17)*(1-$B$15)+$B$17-$B$16)*(1+B97)^{1,2,3,4,5}/((1+E97)^{0.5,1.5,2.5,3.5,4.5}))</f>
        <v/>
      </c>
      <c r="H97" s="12">
        <f>(($B$14*(1+B97)^5*((C97-$B$17)*(1-$B$15)+$B$17-$B$16)*(1+D97)/MAX(E97-D97,0.000001))*$B$21+($B$14*(1+B97)^5*C97*F97)*(1-$B$21))/((1+E97)^4.5)</f>
        <v/>
      </c>
      <c r="I97" s="12">
        <f>G97+H97+$B$18-$B$19</f>
        <v/>
      </c>
      <c r="J97" s="76">
        <f>IF($B$20=0,0,I97/$B$20)</f>
        <v/>
      </c>
    </row>
    <row r="98">
      <c r="A98" s="77" t="n">
        <v>32</v>
      </c>
      <c r="B98" s="78">
        <f>MAX(-0.2,MIN(0.5,_xlfn.NORM.INV(RAND(),$B$4,$B$5)))</f>
        <v/>
      </c>
      <c r="C98" s="78">
        <f>MAX(0.01,MIN(0.6,_xlfn.NORM.INV(RAND(),$B$6,$B$7)))</f>
        <v/>
      </c>
      <c r="D98" s="78">
        <f>MAX(0,MIN(0.05,_xlfn.NORM.INV(RAND(),$B$10,$B$11)))</f>
        <v/>
      </c>
      <c r="E98" s="78">
        <f>MAX(D98+0.01,MAX(0.03,MIN(0.3,_xlfn.NORM.INV(RAND(),$B$8,$B$9))))</f>
        <v/>
      </c>
      <c r="F98" s="79">
        <f>MAX(3,MIN(25,_xlfn.NORM.INV(RAND(),$B$12,$B$13)))</f>
        <v/>
      </c>
      <c r="G98" s="77">
        <f>SUMPRODUCT($B$14*((C98-$B$17)*(1-$B$15)+$B$17-$B$16)*(1+B98)^{1,2,3,4,5}/((1+E98)^{0.5,1.5,2.5,3.5,4.5}))</f>
        <v/>
      </c>
      <c r="H98" s="77">
        <f>(($B$14*(1+B98)^5*((C98-$B$17)*(1-$B$15)+$B$17-$B$16)*(1+D98)/MAX(E98-D98,0.000001))*$B$21+($B$14*(1+B98)^5*C98*F98)*(1-$B$21))/((1+E98)^4.5)</f>
        <v/>
      </c>
      <c r="I98" s="77">
        <f>G98+H98+$B$18-$B$19</f>
        <v/>
      </c>
      <c r="J98" s="80">
        <f>IF($B$20=0,0,I98/$B$20)</f>
        <v/>
      </c>
    </row>
    <row r="99">
      <c r="A99" s="12" t="n">
        <v>33</v>
      </c>
      <c r="B99" s="11">
        <f>MAX(-0.2,MIN(0.5,_xlfn.NORM.INV(RAND(),$B$4,$B$5)))</f>
        <v/>
      </c>
      <c r="C99" s="11">
        <f>MAX(0.01,MIN(0.6,_xlfn.NORM.INV(RAND(),$B$6,$B$7)))</f>
        <v/>
      </c>
      <c r="D99" s="11">
        <f>MAX(0,MIN(0.05,_xlfn.NORM.INV(RAND(),$B$10,$B$11)))</f>
        <v/>
      </c>
      <c r="E99" s="11">
        <f>MAX(D99+0.01,MAX(0.03,MIN(0.3,_xlfn.NORM.INV(RAND(),$B$8,$B$9))))</f>
        <v/>
      </c>
      <c r="F99" s="75">
        <f>MAX(3,MIN(25,_xlfn.NORM.INV(RAND(),$B$12,$B$13)))</f>
        <v/>
      </c>
      <c r="G99" s="12">
        <f>SUMPRODUCT($B$14*((C99-$B$17)*(1-$B$15)+$B$17-$B$16)*(1+B99)^{1,2,3,4,5}/((1+E99)^{0.5,1.5,2.5,3.5,4.5}))</f>
        <v/>
      </c>
      <c r="H99" s="12">
        <f>(($B$14*(1+B99)^5*((C99-$B$17)*(1-$B$15)+$B$17-$B$16)*(1+D99)/MAX(E99-D99,0.000001))*$B$21+($B$14*(1+B99)^5*C99*F99)*(1-$B$21))/((1+E99)^4.5)</f>
        <v/>
      </c>
      <c r="I99" s="12">
        <f>G99+H99+$B$18-$B$19</f>
        <v/>
      </c>
      <c r="J99" s="76">
        <f>IF($B$20=0,0,I99/$B$20)</f>
        <v/>
      </c>
    </row>
    <row r="100">
      <c r="A100" s="77" t="n">
        <v>34</v>
      </c>
      <c r="B100" s="78">
        <f>MAX(-0.2,MIN(0.5,_xlfn.NORM.INV(RAND(),$B$4,$B$5)))</f>
        <v/>
      </c>
      <c r="C100" s="78">
        <f>MAX(0.01,MIN(0.6,_xlfn.NORM.INV(RAND(),$B$6,$B$7)))</f>
        <v/>
      </c>
      <c r="D100" s="78">
        <f>MAX(0,MIN(0.05,_xlfn.NORM.INV(RAND(),$B$10,$B$11)))</f>
        <v/>
      </c>
      <c r="E100" s="78">
        <f>MAX(D100+0.01,MAX(0.03,MIN(0.3,_xlfn.NORM.INV(RAND(),$B$8,$B$9))))</f>
        <v/>
      </c>
      <c r="F100" s="79">
        <f>MAX(3,MIN(25,_xlfn.NORM.INV(RAND(),$B$12,$B$13)))</f>
        <v/>
      </c>
      <c r="G100" s="77">
        <f>SUMPRODUCT($B$14*((C100-$B$17)*(1-$B$15)+$B$17-$B$16)*(1+B100)^{1,2,3,4,5}/((1+E100)^{0.5,1.5,2.5,3.5,4.5}))</f>
        <v/>
      </c>
      <c r="H100" s="77">
        <f>(($B$14*(1+B100)^5*((C100-$B$17)*(1-$B$15)+$B$17-$B$16)*(1+D100)/MAX(E100-D100,0.000001))*$B$21+($B$14*(1+B100)^5*C100*F100)*(1-$B$21))/((1+E100)^4.5)</f>
        <v/>
      </c>
      <c r="I100" s="77">
        <f>G100+H100+$B$18-$B$19</f>
        <v/>
      </c>
      <c r="J100" s="80">
        <f>IF($B$20=0,0,I100/$B$20)</f>
        <v/>
      </c>
    </row>
    <row r="101">
      <c r="A101" s="12" t="n">
        <v>35</v>
      </c>
      <c r="B101" s="11">
        <f>MAX(-0.2,MIN(0.5,_xlfn.NORM.INV(RAND(),$B$4,$B$5)))</f>
        <v/>
      </c>
      <c r="C101" s="11">
        <f>MAX(0.01,MIN(0.6,_xlfn.NORM.INV(RAND(),$B$6,$B$7)))</f>
        <v/>
      </c>
      <c r="D101" s="11">
        <f>MAX(0,MIN(0.05,_xlfn.NORM.INV(RAND(),$B$10,$B$11)))</f>
        <v/>
      </c>
      <c r="E101" s="11">
        <f>MAX(D101+0.01,MAX(0.03,MIN(0.3,_xlfn.NORM.INV(RAND(),$B$8,$B$9))))</f>
        <v/>
      </c>
      <c r="F101" s="75">
        <f>MAX(3,MIN(25,_xlfn.NORM.INV(RAND(),$B$12,$B$13)))</f>
        <v/>
      </c>
      <c r="G101" s="12">
        <f>SUMPRODUCT($B$14*((C101-$B$17)*(1-$B$15)+$B$17-$B$16)*(1+B101)^{1,2,3,4,5}/((1+E101)^{0.5,1.5,2.5,3.5,4.5}))</f>
        <v/>
      </c>
      <c r="H101" s="12">
        <f>(($B$14*(1+B101)^5*((C101-$B$17)*(1-$B$15)+$B$17-$B$16)*(1+D101)/MAX(E101-D101,0.000001))*$B$21+($B$14*(1+B101)^5*C101*F101)*(1-$B$21))/((1+E101)^4.5)</f>
        <v/>
      </c>
      <c r="I101" s="12">
        <f>G101+H101+$B$18-$B$19</f>
        <v/>
      </c>
      <c r="J101" s="76">
        <f>IF($B$20=0,0,I101/$B$20)</f>
        <v/>
      </c>
    </row>
    <row r="102">
      <c r="A102" s="77" t="n">
        <v>36</v>
      </c>
      <c r="B102" s="78">
        <f>MAX(-0.2,MIN(0.5,_xlfn.NORM.INV(RAND(),$B$4,$B$5)))</f>
        <v/>
      </c>
      <c r="C102" s="78">
        <f>MAX(0.01,MIN(0.6,_xlfn.NORM.INV(RAND(),$B$6,$B$7)))</f>
        <v/>
      </c>
      <c r="D102" s="78">
        <f>MAX(0,MIN(0.05,_xlfn.NORM.INV(RAND(),$B$10,$B$11)))</f>
        <v/>
      </c>
      <c r="E102" s="78">
        <f>MAX(D102+0.01,MAX(0.03,MIN(0.3,_xlfn.NORM.INV(RAND(),$B$8,$B$9))))</f>
        <v/>
      </c>
      <c r="F102" s="79">
        <f>MAX(3,MIN(25,_xlfn.NORM.INV(RAND(),$B$12,$B$13)))</f>
        <v/>
      </c>
      <c r="G102" s="77">
        <f>SUMPRODUCT($B$14*((C102-$B$17)*(1-$B$15)+$B$17-$B$16)*(1+B102)^{1,2,3,4,5}/((1+E102)^{0.5,1.5,2.5,3.5,4.5}))</f>
        <v/>
      </c>
      <c r="H102" s="77">
        <f>(($B$14*(1+B102)^5*((C102-$B$17)*(1-$B$15)+$B$17-$B$16)*(1+D102)/MAX(E102-D102,0.000001))*$B$21+($B$14*(1+B102)^5*C102*F102)*(1-$B$21))/((1+E102)^4.5)</f>
        <v/>
      </c>
      <c r="I102" s="77">
        <f>G102+H102+$B$18-$B$19</f>
        <v/>
      </c>
      <c r="J102" s="80">
        <f>IF($B$20=0,0,I102/$B$20)</f>
        <v/>
      </c>
    </row>
    <row r="103">
      <c r="A103" s="12" t="n">
        <v>37</v>
      </c>
      <c r="B103" s="11">
        <f>MAX(-0.2,MIN(0.5,_xlfn.NORM.INV(RAND(),$B$4,$B$5)))</f>
        <v/>
      </c>
      <c r="C103" s="11">
        <f>MAX(0.01,MIN(0.6,_xlfn.NORM.INV(RAND(),$B$6,$B$7)))</f>
        <v/>
      </c>
      <c r="D103" s="11">
        <f>MAX(0,MIN(0.05,_xlfn.NORM.INV(RAND(),$B$10,$B$11)))</f>
        <v/>
      </c>
      <c r="E103" s="11">
        <f>MAX(D103+0.01,MAX(0.03,MIN(0.3,_xlfn.NORM.INV(RAND(),$B$8,$B$9))))</f>
        <v/>
      </c>
      <c r="F103" s="75">
        <f>MAX(3,MIN(25,_xlfn.NORM.INV(RAND(),$B$12,$B$13)))</f>
        <v/>
      </c>
      <c r="G103" s="12">
        <f>SUMPRODUCT($B$14*((C103-$B$17)*(1-$B$15)+$B$17-$B$16)*(1+B103)^{1,2,3,4,5}/((1+E103)^{0.5,1.5,2.5,3.5,4.5}))</f>
        <v/>
      </c>
      <c r="H103" s="12">
        <f>(($B$14*(1+B103)^5*((C103-$B$17)*(1-$B$15)+$B$17-$B$16)*(1+D103)/MAX(E103-D103,0.000001))*$B$21+($B$14*(1+B103)^5*C103*F103)*(1-$B$21))/((1+E103)^4.5)</f>
        <v/>
      </c>
      <c r="I103" s="12">
        <f>G103+H103+$B$18-$B$19</f>
        <v/>
      </c>
      <c r="J103" s="76">
        <f>IF($B$20=0,0,I103/$B$20)</f>
        <v/>
      </c>
    </row>
    <row r="104">
      <c r="A104" s="77" t="n">
        <v>38</v>
      </c>
      <c r="B104" s="78">
        <f>MAX(-0.2,MIN(0.5,_xlfn.NORM.INV(RAND(),$B$4,$B$5)))</f>
        <v/>
      </c>
      <c r="C104" s="78">
        <f>MAX(0.01,MIN(0.6,_xlfn.NORM.INV(RAND(),$B$6,$B$7)))</f>
        <v/>
      </c>
      <c r="D104" s="78">
        <f>MAX(0,MIN(0.05,_xlfn.NORM.INV(RAND(),$B$10,$B$11)))</f>
        <v/>
      </c>
      <c r="E104" s="78">
        <f>MAX(D104+0.01,MAX(0.03,MIN(0.3,_xlfn.NORM.INV(RAND(),$B$8,$B$9))))</f>
        <v/>
      </c>
      <c r="F104" s="79">
        <f>MAX(3,MIN(25,_xlfn.NORM.INV(RAND(),$B$12,$B$13)))</f>
        <v/>
      </c>
      <c r="G104" s="77">
        <f>SUMPRODUCT($B$14*((C104-$B$17)*(1-$B$15)+$B$17-$B$16)*(1+B104)^{1,2,3,4,5}/((1+E104)^{0.5,1.5,2.5,3.5,4.5}))</f>
        <v/>
      </c>
      <c r="H104" s="77">
        <f>(($B$14*(1+B104)^5*((C104-$B$17)*(1-$B$15)+$B$17-$B$16)*(1+D104)/MAX(E104-D104,0.000001))*$B$21+($B$14*(1+B104)^5*C104*F104)*(1-$B$21))/((1+E104)^4.5)</f>
        <v/>
      </c>
      <c r="I104" s="77">
        <f>G104+H104+$B$18-$B$19</f>
        <v/>
      </c>
      <c r="J104" s="80">
        <f>IF($B$20=0,0,I104/$B$20)</f>
        <v/>
      </c>
    </row>
    <row r="105">
      <c r="A105" s="12" t="n">
        <v>39</v>
      </c>
      <c r="B105" s="11">
        <f>MAX(-0.2,MIN(0.5,_xlfn.NORM.INV(RAND(),$B$4,$B$5)))</f>
        <v/>
      </c>
      <c r="C105" s="11">
        <f>MAX(0.01,MIN(0.6,_xlfn.NORM.INV(RAND(),$B$6,$B$7)))</f>
        <v/>
      </c>
      <c r="D105" s="11">
        <f>MAX(0,MIN(0.05,_xlfn.NORM.INV(RAND(),$B$10,$B$11)))</f>
        <v/>
      </c>
      <c r="E105" s="11">
        <f>MAX(D105+0.01,MAX(0.03,MIN(0.3,_xlfn.NORM.INV(RAND(),$B$8,$B$9))))</f>
        <v/>
      </c>
      <c r="F105" s="75">
        <f>MAX(3,MIN(25,_xlfn.NORM.INV(RAND(),$B$12,$B$13)))</f>
        <v/>
      </c>
      <c r="G105" s="12">
        <f>SUMPRODUCT($B$14*((C105-$B$17)*(1-$B$15)+$B$17-$B$16)*(1+B105)^{1,2,3,4,5}/((1+E105)^{0.5,1.5,2.5,3.5,4.5}))</f>
        <v/>
      </c>
      <c r="H105" s="12">
        <f>(($B$14*(1+B105)^5*((C105-$B$17)*(1-$B$15)+$B$17-$B$16)*(1+D105)/MAX(E105-D105,0.000001))*$B$21+($B$14*(1+B105)^5*C105*F105)*(1-$B$21))/((1+E105)^4.5)</f>
        <v/>
      </c>
      <c r="I105" s="12">
        <f>G105+H105+$B$18-$B$19</f>
        <v/>
      </c>
      <c r="J105" s="76">
        <f>IF($B$20=0,0,I105/$B$20)</f>
        <v/>
      </c>
    </row>
    <row r="106">
      <c r="A106" s="77" t="n">
        <v>40</v>
      </c>
      <c r="B106" s="78">
        <f>MAX(-0.2,MIN(0.5,_xlfn.NORM.INV(RAND(),$B$4,$B$5)))</f>
        <v/>
      </c>
      <c r="C106" s="78">
        <f>MAX(0.01,MIN(0.6,_xlfn.NORM.INV(RAND(),$B$6,$B$7)))</f>
        <v/>
      </c>
      <c r="D106" s="78">
        <f>MAX(0,MIN(0.05,_xlfn.NORM.INV(RAND(),$B$10,$B$11)))</f>
        <v/>
      </c>
      <c r="E106" s="78">
        <f>MAX(D106+0.01,MAX(0.03,MIN(0.3,_xlfn.NORM.INV(RAND(),$B$8,$B$9))))</f>
        <v/>
      </c>
      <c r="F106" s="79">
        <f>MAX(3,MIN(25,_xlfn.NORM.INV(RAND(),$B$12,$B$13)))</f>
        <v/>
      </c>
      <c r="G106" s="77">
        <f>SUMPRODUCT($B$14*((C106-$B$17)*(1-$B$15)+$B$17-$B$16)*(1+B106)^{1,2,3,4,5}/((1+E106)^{0.5,1.5,2.5,3.5,4.5}))</f>
        <v/>
      </c>
      <c r="H106" s="77">
        <f>(($B$14*(1+B106)^5*((C106-$B$17)*(1-$B$15)+$B$17-$B$16)*(1+D106)/MAX(E106-D106,0.000001))*$B$21+($B$14*(1+B106)^5*C106*F106)*(1-$B$21))/((1+E106)^4.5)</f>
        <v/>
      </c>
      <c r="I106" s="77">
        <f>G106+H106+$B$18-$B$19</f>
        <v/>
      </c>
      <c r="J106" s="80">
        <f>IF($B$20=0,0,I106/$B$20)</f>
        <v/>
      </c>
    </row>
    <row r="107">
      <c r="A107" s="12" t="n">
        <v>41</v>
      </c>
      <c r="B107" s="11">
        <f>MAX(-0.2,MIN(0.5,_xlfn.NORM.INV(RAND(),$B$4,$B$5)))</f>
        <v/>
      </c>
      <c r="C107" s="11">
        <f>MAX(0.01,MIN(0.6,_xlfn.NORM.INV(RAND(),$B$6,$B$7)))</f>
        <v/>
      </c>
      <c r="D107" s="11">
        <f>MAX(0,MIN(0.05,_xlfn.NORM.INV(RAND(),$B$10,$B$11)))</f>
        <v/>
      </c>
      <c r="E107" s="11">
        <f>MAX(D107+0.01,MAX(0.03,MIN(0.3,_xlfn.NORM.INV(RAND(),$B$8,$B$9))))</f>
        <v/>
      </c>
      <c r="F107" s="75">
        <f>MAX(3,MIN(25,_xlfn.NORM.INV(RAND(),$B$12,$B$13)))</f>
        <v/>
      </c>
      <c r="G107" s="12">
        <f>SUMPRODUCT($B$14*((C107-$B$17)*(1-$B$15)+$B$17-$B$16)*(1+B107)^{1,2,3,4,5}/((1+E107)^{0.5,1.5,2.5,3.5,4.5}))</f>
        <v/>
      </c>
      <c r="H107" s="12">
        <f>(($B$14*(1+B107)^5*((C107-$B$17)*(1-$B$15)+$B$17-$B$16)*(1+D107)/MAX(E107-D107,0.000001))*$B$21+($B$14*(1+B107)^5*C107*F107)*(1-$B$21))/((1+E107)^4.5)</f>
        <v/>
      </c>
      <c r="I107" s="12">
        <f>G107+H107+$B$18-$B$19</f>
        <v/>
      </c>
      <c r="J107" s="76">
        <f>IF($B$20=0,0,I107/$B$20)</f>
        <v/>
      </c>
    </row>
    <row r="108">
      <c r="A108" s="77" t="n">
        <v>42</v>
      </c>
      <c r="B108" s="78">
        <f>MAX(-0.2,MIN(0.5,_xlfn.NORM.INV(RAND(),$B$4,$B$5)))</f>
        <v/>
      </c>
      <c r="C108" s="78">
        <f>MAX(0.01,MIN(0.6,_xlfn.NORM.INV(RAND(),$B$6,$B$7)))</f>
        <v/>
      </c>
      <c r="D108" s="78">
        <f>MAX(0,MIN(0.05,_xlfn.NORM.INV(RAND(),$B$10,$B$11)))</f>
        <v/>
      </c>
      <c r="E108" s="78">
        <f>MAX(D108+0.01,MAX(0.03,MIN(0.3,_xlfn.NORM.INV(RAND(),$B$8,$B$9))))</f>
        <v/>
      </c>
      <c r="F108" s="79">
        <f>MAX(3,MIN(25,_xlfn.NORM.INV(RAND(),$B$12,$B$13)))</f>
        <v/>
      </c>
      <c r="G108" s="77">
        <f>SUMPRODUCT($B$14*((C108-$B$17)*(1-$B$15)+$B$17-$B$16)*(1+B108)^{1,2,3,4,5}/((1+E108)^{0.5,1.5,2.5,3.5,4.5}))</f>
        <v/>
      </c>
      <c r="H108" s="77">
        <f>(($B$14*(1+B108)^5*((C108-$B$17)*(1-$B$15)+$B$17-$B$16)*(1+D108)/MAX(E108-D108,0.000001))*$B$21+($B$14*(1+B108)^5*C108*F108)*(1-$B$21))/((1+E108)^4.5)</f>
        <v/>
      </c>
      <c r="I108" s="77">
        <f>G108+H108+$B$18-$B$19</f>
        <v/>
      </c>
      <c r="J108" s="80">
        <f>IF($B$20=0,0,I108/$B$20)</f>
        <v/>
      </c>
    </row>
    <row r="109">
      <c r="A109" s="12" t="n">
        <v>43</v>
      </c>
      <c r="B109" s="11">
        <f>MAX(-0.2,MIN(0.5,_xlfn.NORM.INV(RAND(),$B$4,$B$5)))</f>
        <v/>
      </c>
      <c r="C109" s="11">
        <f>MAX(0.01,MIN(0.6,_xlfn.NORM.INV(RAND(),$B$6,$B$7)))</f>
        <v/>
      </c>
      <c r="D109" s="11">
        <f>MAX(0,MIN(0.05,_xlfn.NORM.INV(RAND(),$B$10,$B$11)))</f>
        <v/>
      </c>
      <c r="E109" s="11">
        <f>MAX(D109+0.01,MAX(0.03,MIN(0.3,_xlfn.NORM.INV(RAND(),$B$8,$B$9))))</f>
        <v/>
      </c>
      <c r="F109" s="75">
        <f>MAX(3,MIN(25,_xlfn.NORM.INV(RAND(),$B$12,$B$13)))</f>
        <v/>
      </c>
      <c r="G109" s="12">
        <f>SUMPRODUCT($B$14*((C109-$B$17)*(1-$B$15)+$B$17-$B$16)*(1+B109)^{1,2,3,4,5}/((1+E109)^{0.5,1.5,2.5,3.5,4.5}))</f>
        <v/>
      </c>
      <c r="H109" s="12">
        <f>(($B$14*(1+B109)^5*((C109-$B$17)*(1-$B$15)+$B$17-$B$16)*(1+D109)/MAX(E109-D109,0.000001))*$B$21+($B$14*(1+B109)^5*C109*F109)*(1-$B$21))/((1+E109)^4.5)</f>
        <v/>
      </c>
      <c r="I109" s="12">
        <f>G109+H109+$B$18-$B$19</f>
        <v/>
      </c>
      <c r="J109" s="76">
        <f>IF($B$20=0,0,I109/$B$20)</f>
        <v/>
      </c>
    </row>
    <row r="110">
      <c r="A110" s="77" t="n">
        <v>44</v>
      </c>
      <c r="B110" s="78">
        <f>MAX(-0.2,MIN(0.5,_xlfn.NORM.INV(RAND(),$B$4,$B$5)))</f>
        <v/>
      </c>
      <c r="C110" s="78">
        <f>MAX(0.01,MIN(0.6,_xlfn.NORM.INV(RAND(),$B$6,$B$7)))</f>
        <v/>
      </c>
      <c r="D110" s="78">
        <f>MAX(0,MIN(0.05,_xlfn.NORM.INV(RAND(),$B$10,$B$11)))</f>
        <v/>
      </c>
      <c r="E110" s="78">
        <f>MAX(D110+0.01,MAX(0.03,MIN(0.3,_xlfn.NORM.INV(RAND(),$B$8,$B$9))))</f>
        <v/>
      </c>
      <c r="F110" s="79">
        <f>MAX(3,MIN(25,_xlfn.NORM.INV(RAND(),$B$12,$B$13)))</f>
        <v/>
      </c>
      <c r="G110" s="77">
        <f>SUMPRODUCT($B$14*((C110-$B$17)*(1-$B$15)+$B$17-$B$16)*(1+B110)^{1,2,3,4,5}/((1+E110)^{0.5,1.5,2.5,3.5,4.5}))</f>
        <v/>
      </c>
      <c r="H110" s="77">
        <f>(($B$14*(1+B110)^5*((C110-$B$17)*(1-$B$15)+$B$17-$B$16)*(1+D110)/MAX(E110-D110,0.000001))*$B$21+($B$14*(1+B110)^5*C110*F110)*(1-$B$21))/((1+E110)^4.5)</f>
        <v/>
      </c>
      <c r="I110" s="77">
        <f>G110+H110+$B$18-$B$19</f>
        <v/>
      </c>
      <c r="J110" s="80">
        <f>IF($B$20=0,0,I110/$B$20)</f>
        <v/>
      </c>
    </row>
    <row r="111">
      <c r="A111" s="12" t="n">
        <v>45</v>
      </c>
      <c r="B111" s="11">
        <f>MAX(-0.2,MIN(0.5,_xlfn.NORM.INV(RAND(),$B$4,$B$5)))</f>
        <v/>
      </c>
      <c r="C111" s="11">
        <f>MAX(0.01,MIN(0.6,_xlfn.NORM.INV(RAND(),$B$6,$B$7)))</f>
        <v/>
      </c>
      <c r="D111" s="11">
        <f>MAX(0,MIN(0.05,_xlfn.NORM.INV(RAND(),$B$10,$B$11)))</f>
        <v/>
      </c>
      <c r="E111" s="11">
        <f>MAX(D111+0.01,MAX(0.03,MIN(0.3,_xlfn.NORM.INV(RAND(),$B$8,$B$9))))</f>
        <v/>
      </c>
      <c r="F111" s="75">
        <f>MAX(3,MIN(25,_xlfn.NORM.INV(RAND(),$B$12,$B$13)))</f>
        <v/>
      </c>
      <c r="G111" s="12">
        <f>SUMPRODUCT($B$14*((C111-$B$17)*(1-$B$15)+$B$17-$B$16)*(1+B111)^{1,2,3,4,5}/((1+E111)^{0.5,1.5,2.5,3.5,4.5}))</f>
        <v/>
      </c>
      <c r="H111" s="12">
        <f>(($B$14*(1+B111)^5*((C111-$B$17)*(1-$B$15)+$B$17-$B$16)*(1+D111)/MAX(E111-D111,0.000001))*$B$21+($B$14*(1+B111)^5*C111*F111)*(1-$B$21))/((1+E111)^4.5)</f>
        <v/>
      </c>
      <c r="I111" s="12">
        <f>G111+H111+$B$18-$B$19</f>
        <v/>
      </c>
      <c r="J111" s="76">
        <f>IF($B$20=0,0,I111/$B$20)</f>
        <v/>
      </c>
    </row>
    <row r="112">
      <c r="A112" s="77" t="n">
        <v>46</v>
      </c>
      <c r="B112" s="78">
        <f>MAX(-0.2,MIN(0.5,_xlfn.NORM.INV(RAND(),$B$4,$B$5)))</f>
        <v/>
      </c>
      <c r="C112" s="78">
        <f>MAX(0.01,MIN(0.6,_xlfn.NORM.INV(RAND(),$B$6,$B$7)))</f>
        <v/>
      </c>
      <c r="D112" s="78">
        <f>MAX(0,MIN(0.05,_xlfn.NORM.INV(RAND(),$B$10,$B$11)))</f>
        <v/>
      </c>
      <c r="E112" s="78">
        <f>MAX(D112+0.01,MAX(0.03,MIN(0.3,_xlfn.NORM.INV(RAND(),$B$8,$B$9))))</f>
        <v/>
      </c>
      <c r="F112" s="79">
        <f>MAX(3,MIN(25,_xlfn.NORM.INV(RAND(),$B$12,$B$13)))</f>
        <v/>
      </c>
      <c r="G112" s="77">
        <f>SUMPRODUCT($B$14*((C112-$B$17)*(1-$B$15)+$B$17-$B$16)*(1+B112)^{1,2,3,4,5}/((1+E112)^{0.5,1.5,2.5,3.5,4.5}))</f>
        <v/>
      </c>
      <c r="H112" s="77">
        <f>(($B$14*(1+B112)^5*((C112-$B$17)*(1-$B$15)+$B$17-$B$16)*(1+D112)/MAX(E112-D112,0.000001))*$B$21+($B$14*(1+B112)^5*C112*F112)*(1-$B$21))/((1+E112)^4.5)</f>
        <v/>
      </c>
      <c r="I112" s="77">
        <f>G112+H112+$B$18-$B$19</f>
        <v/>
      </c>
      <c r="J112" s="80">
        <f>IF($B$20=0,0,I112/$B$20)</f>
        <v/>
      </c>
    </row>
    <row r="113">
      <c r="A113" s="12" t="n">
        <v>47</v>
      </c>
      <c r="B113" s="11">
        <f>MAX(-0.2,MIN(0.5,_xlfn.NORM.INV(RAND(),$B$4,$B$5)))</f>
        <v/>
      </c>
      <c r="C113" s="11">
        <f>MAX(0.01,MIN(0.6,_xlfn.NORM.INV(RAND(),$B$6,$B$7)))</f>
        <v/>
      </c>
      <c r="D113" s="11">
        <f>MAX(0,MIN(0.05,_xlfn.NORM.INV(RAND(),$B$10,$B$11)))</f>
        <v/>
      </c>
      <c r="E113" s="11">
        <f>MAX(D113+0.01,MAX(0.03,MIN(0.3,_xlfn.NORM.INV(RAND(),$B$8,$B$9))))</f>
        <v/>
      </c>
      <c r="F113" s="75">
        <f>MAX(3,MIN(25,_xlfn.NORM.INV(RAND(),$B$12,$B$13)))</f>
        <v/>
      </c>
      <c r="G113" s="12">
        <f>SUMPRODUCT($B$14*((C113-$B$17)*(1-$B$15)+$B$17-$B$16)*(1+B113)^{1,2,3,4,5}/((1+E113)^{0.5,1.5,2.5,3.5,4.5}))</f>
        <v/>
      </c>
      <c r="H113" s="12">
        <f>(($B$14*(1+B113)^5*((C113-$B$17)*(1-$B$15)+$B$17-$B$16)*(1+D113)/MAX(E113-D113,0.000001))*$B$21+($B$14*(1+B113)^5*C113*F113)*(1-$B$21))/((1+E113)^4.5)</f>
        <v/>
      </c>
      <c r="I113" s="12">
        <f>G113+H113+$B$18-$B$19</f>
        <v/>
      </c>
      <c r="J113" s="76">
        <f>IF($B$20=0,0,I113/$B$20)</f>
        <v/>
      </c>
    </row>
    <row r="114">
      <c r="A114" s="77" t="n">
        <v>48</v>
      </c>
      <c r="B114" s="78">
        <f>MAX(-0.2,MIN(0.5,_xlfn.NORM.INV(RAND(),$B$4,$B$5)))</f>
        <v/>
      </c>
      <c r="C114" s="78">
        <f>MAX(0.01,MIN(0.6,_xlfn.NORM.INV(RAND(),$B$6,$B$7)))</f>
        <v/>
      </c>
      <c r="D114" s="78">
        <f>MAX(0,MIN(0.05,_xlfn.NORM.INV(RAND(),$B$10,$B$11)))</f>
        <v/>
      </c>
      <c r="E114" s="78">
        <f>MAX(D114+0.01,MAX(0.03,MIN(0.3,_xlfn.NORM.INV(RAND(),$B$8,$B$9))))</f>
        <v/>
      </c>
      <c r="F114" s="79">
        <f>MAX(3,MIN(25,_xlfn.NORM.INV(RAND(),$B$12,$B$13)))</f>
        <v/>
      </c>
      <c r="G114" s="77">
        <f>SUMPRODUCT($B$14*((C114-$B$17)*(1-$B$15)+$B$17-$B$16)*(1+B114)^{1,2,3,4,5}/((1+E114)^{0.5,1.5,2.5,3.5,4.5}))</f>
        <v/>
      </c>
      <c r="H114" s="77">
        <f>(($B$14*(1+B114)^5*((C114-$B$17)*(1-$B$15)+$B$17-$B$16)*(1+D114)/MAX(E114-D114,0.000001))*$B$21+($B$14*(1+B114)^5*C114*F114)*(1-$B$21))/((1+E114)^4.5)</f>
        <v/>
      </c>
      <c r="I114" s="77">
        <f>G114+H114+$B$18-$B$19</f>
        <v/>
      </c>
      <c r="J114" s="80">
        <f>IF($B$20=0,0,I114/$B$20)</f>
        <v/>
      </c>
    </row>
    <row r="115">
      <c r="A115" s="12" t="n">
        <v>49</v>
      </c>
      <c r="B115" s="11">
        <f>MAX(-0.2,MIN(0.5,_xlfn.NORM.INV(RAND(),$B$4,$B$5)))</f>
        <v/>
      </c>
      <c r="C115" s="11">
        <f>MAX(0.01,MIN(0.6,_xlfn.NORM.INV(RAND(),$B$6,$B$7)))</f>
        <v/>
      </c>
      <c r="D115" s="11">
        <f>MAX(0,MIN(0.05,_xlfn.NORM.INV(RAND(),$B$10,$B$11)))</f>
        <v/>
      </c>
      <c r="E115" s="11">
        <f>MAX(D115+0.01,MAX(0.03,MIN(0.3,_xlfn.NORM.INV(RAND(),$B$8,$B$9))))</f>
        <v/>
      </c>
      <c r="F115" s="75">
        <f>MAX(3,MIN(25,_xlfn.NORM.INV(RAND(),$B$12,$B$13)))</f>
        <v/>
      </c>
      <c r="G115" s="12">
        <f>SUMPRODUCT($B$14*((C115-$B$17)*(1-$B$15)+$B$17-$B$16)*(1+B115)^{1,2,3,4,5}/((1+E115)^{0.5,1.5,2.5,3.5,4.5}))</f>
        <v/>
      </c>
      <c r="H115" s="12">
        <f>(($B$14*(1+B115)^5*((C115-$B$17)*(1-$B$15)+$B$17-$B$16)*(1+D115)/MAX(E115-D115,0.000001))*$B$21+($B$14*(1+B115)^5*C115*F115)*(1-$B$21))/((1+E115)^4.5)</f>
        <v/>
      </c>
      <c r="I115" s="12">
        <f>G115+H115+$B$18-$B$19</f>
        <v/>
      </c>
      <c r="J115" s="76">
        <f>IF($B$20=0,0,I115/$B$20)</f>
        <v/>
      </c>
    </row>
    <row r="116">
      <c r="A116" s="77" t="n">
        <v>50</v>
      </c>
      <c r="B116" s="78">
        <f>MAX(-0.2,MIN(0.5,_xlfn.NORM.INV(RAND(),$B$4,$B$5)))</f>
        <v/>
      </c>
      <c r="C116" s="78">
        <f>MAX(0.01,MIN(0.6,_xlfn.NORM.INV(RAND(),$B$6,$B$7)))</f>
        <v/>
      </c>
      <c r="D116" s="78">
        <f>MAX(0,MIN(0.05,_xlfn.NORM.INV(RAND(),$B$10,$B$11)))</f>
        <v/>
      </c>
      <c r="E116" s="78">
        <f>MAX(D116+0.01,MAX(0.03,MIN(0.3,_xlfn.NORM.INV(RAND(),$B$8,$B$9))))</f>
        <v/>
      </c>
      <c r="F116" s="79">
        <f>MAX(3,MIN(25,_xlfn.NORM.INV(RAND(),$B$12,$B$13)))</f>
        <v/>
      </c>
      <c r="G116" s="77">
        <f>SUMPRODUCT($B$14*((C116-$B$17)*(1-$B$15)+$B$17-$B$16)*(1+B116)^{1,2,3,4,5}/((1+E116)^{0.5,1.5,2.5,3.5,4.5}))</f>
        <v/>
      </c>
      <c r="H116" s="77">
        <f>(($B$14*(1+B116)^5*((C116-$B$17)*(1-$B$15)+$B$17-$B$16)*(1+D116)/MAX(E116-D116,0.000001))*$B$21+($B$14*(1+B116)^5*C116*F116)*(1-$B$21))/((1+E116)^4.5)</f>
        <v/>
      </c>
      <c r="I116" s="77">
        <f>G116+H116+$B$18-$B$19</f>
        <v/>
      </c>
      <c r="J116" s="80">
        <f>IF($B$20=0,0,I116/$B$20)</f>
        <v/>
      </c>
    </row>
    <row r="117">
      <c r="A117" s="12" t="n">
        <v>51</v>
      </c>
      <c r="B117" s="11">
        <f>MAX(-0.2,MIN(0.5,_xlfn.NORM.INV(RAND(),$B$4,$B$5)))</f>
        <v/>
      </c>
      <c r="C117" s="11">
        <f>MAX(0.01,MIN(0.6,_xlfn.NORM.INV(RAND(),$B$6,$B$7)))</f>
        <v/>
      </c>
      <c r="D117" s="11">
        <f>MAX(0,MIN(0.05,_xlfn.NORM.INV(RAND(),$B$10,$B$11)))</f>
        <v/>
      </c>
      <c r="E117" s="11">
        <f>MAX(D117+0.01,MAX(0.03,MIN(0.3,_xlfn.NORM.INV(RAND(),$B$8,$B$9))))</f>
        <v/>
      </c>
      <c r="F117" s="75">
        <f>MAX(3,MIN(25,_xlfn.NORM.INV(RAND(),$B$12,$B$13)))</f>
        <v/>
      </c>
      <c r="G117" s="12">
        <f>SUMPRODUCT($B$14*((C117-$B$17)*(1-$B$15)+$B$17-$B$16)*(1+B117)^{1,2,3,4,5}/((1+E117)^{0.5,1.5,2.5,3.5,4.5}))</f>
        <v/>
      </c>
      <c r="H117" s="12">
        <f>(($B$14*(1+B117)^5*((C117-$B$17)*(1-$B$15)+$B$17-$B$16)*(1+D117)/MAX(E117-D117,0.000001))*$B$21+($B$14*(1+B117)^5*C117*F117)*(1-$B$21))/((1+E117)^4.5)</f>
        <v/>
      </c>
      <c r="I117" s="12">
        <f>G117+H117+$B$18-$B$19</f>
        <v/>
      </c>
      <c r="J117" s="76">
        <f>IF($B$20=0,0,I117/$B$20)</f>
        <v/>
      </c>
    </row>
    <row r="118">
      <c r="A118" s="77" t="n">
        <v>52</v>
      </c>
      <c r="B118" s="78">
        <f>MAX(-0.2,MIN(0.5,_xlfn.NORM.INV(RAND(),$B$4,$B$5)))</f>
        <v/>
      </c>
      <c r="C118" s="78">
        <f>MAX(0.01,MIN(0.6,_xlfn.NORM.INV(RAND(),$B$6,$B$7)))</f>
        <v/>
      </c>
      <c r="D118" s="78">
        <f>MAX(0,MIN(0.05,_xlfn.NORM.INV(RAND(),$B$10,$B$11)))</f>
        <v/>
      </c>
      <c r="E118" s="78">
        <f>MAX(D118+0.01,MAX(0.03,MIN(0.3,_xlfn.NORM.INV(RAND(),$B$8,$B$9))))</f>
        <v/>
      </c>
      <c r="F118" s="79">
        <f>MAX(3,MIN(25,_xlfn.NORM.INV(RAND(),$B$12,$B$13)))</f>
        <v/>
      </c>
      <c r="G118" s="77">
        <f>SUMPRODUCT($B$14*((C118-$B$17)*(1-$B$15)+$B$17-$B$16)*(1+B118)^{1,2,3,4,5}/((1+E118)^{0.5,1.5,2.5,3.5,4.5}))</f>
        <v/>
      </c>
      <c r="H118" s="77">
        <f>(($B$14*(1+B118)^5*((C118-$B$17)*(1-$B$15)+$B$17-$B$16)*(1+D118)/MAX(E118-D118,0.000001))*$B$21+($B$14*(1+B118)^5*C118*F118)*(1-$B$21))/((1+E118)^4.5)</f>
        <v/>
      </c>
      <c r="I118" s="77">
        <f>G118+H118+$B$18-$B$19</f>
        <v/>
      </c>
      <c r="J118" s="80">
        <f>IF($B$20=0,0,I118/$B$20)</f>
        <v/>
      </c>
    </row>
    <row r="119">
      <c r="A119" s="12" t="n">
        <v>53</v>
      </c>
      <c r="B119" s="11">
        <f>MAX(-0.2,MIN(0.5,_xlfn.NORM.INV(RAND(),$B$4,$B$5)))</f>
        <v/>
      </c>
      <c r="C119" s="11">
        <f>MAX(0.01,MIN(0.6,_xlfn.NORM.INV(RAND(),$B$6,$B$7)))</f>
        <v/>
      </c>
      <c r="D119" s="11">
        <f>MAX(0,MIN(0.05,_xlfn.NORM.INV(RAND(),$B$10,$B$11)))</f>
        <v/>
      </c>
      <c r="E119" s="11">
        <f>MAX(D119+0.01,MAX(0.03,MIN(0.3,_xlfn.NORM.INV(RAND(),$B$8,$B$9))))</f>
        <v/>
      </c>
      <c r="F119" s="75">
        <f>MAX(3,MIN(25,_xlfn.NORM.INV(RAND(),$B$12,$B$13)))</f>
        <v/>
      </c>
      <c r="G119" s="12">
        <f>SUMPRODUCT($B$14*((C119-$B$17)*(1-$B$15)+$B$17-$B$16)*(1+B119)^{1,2,3,4,5}/((1+E119)^{0.5,1.5,2.5,3.5,4.5}))</f>
        <v/>
      </c>
      <c r="H119" s="12">
        <f>(($B$14*(1+B119)^5*((C119-$B$17)*(1-$B$15)+$B$17-$B$16)*(1+D119)/MAX(E119-D119,0.000001))*$B$21+($B$14*(1+B119)^5*C119*F119)*(1-$B$21))/((1+E119)^4.5)</f>
        <v/>
      </c>
      <c r="I119" s="12">
        <f>G119+H119+$B$18-$B$19</f>
        <v/>
      </c>
      <c r="J119" s="76">
        <f>IF($B$20=0,0,I119/$B$20)</f>
        <v/>
      </c>
    </row>
    <row r="120">
      <c r="A120" s="77" t="n">
        <v>54</v>
      </c>
      <c r="B120" s="78">
        <f>MAX(-0.2,MIN(0.5,_xlfn.NORM.INV(RAND(),$B$4,$B$5)))</f>
        <v/>
      </c>
      <c r="C120" s="78">
        <f>MAX(0.01,MIN(0.6,_xlfn.NORM.INV(RAND(),$B$6,$B$7)))</f>
        <v/>
      </c>
      <c r="D120" s="78">
        <f>MAX(0,MIN(0.05,_xlfn.NORM.INV(RAND(),$B$10,$B$11)))</f>
        <v/>
      </c>
      <c r="E120" s="78">
        <f>MAX(D120+0.01,MAX(0.03,MIN(0.3,_xlfn.NORM.INV(RAND(),$B$8,$B$9))))</f>
        <v/>
      </c>
      <c r="F120" s="79">
        <f>MAX(3,MIN(25,_xlfn.NORM.INV(RAND(),$B$12,$B$13)))</f>
        <v/>
      </c>
      <c r="G120" s="77">
        <f>SUMPRODUCT($B$14*((C120-$B$17)*(1-$B$15)+$B$17-$B$16)*(1+B120)^{1,2,3,4,5}/((1+E120)^{0.5,1.5,2.5,3.5,4.5}))</f>
        <v/>
      </c>
      <c r="H120" s="77">
        <f>(($B$14*(1+B120)^5*((C120-$B$17)*(1-$B$15)+$B$17-$B$16)*(1+D120)/MAX(E120-D120,0.000001))*$B$21+($B$14*(1+B120)^5*C120*F120)*(1-$B$21))/((1+E120)^4.5)</f>
        <v/>
      </c>
      <c r="I120" s="77">
        <f>G120+H120+$B$18-$B$19</f>
        <v/>
      </c>
      <c r="J120" s="80">
        <f>IF($B$20=0,0,I120/$B$20)</f>
        <v/>
      </c>
    </row>
    <row r="121">
      <c r="A121" s="12" t="n">
        <v>55</v>
      </c>
      <c r="B121" s="11">
        <f>MAX(-0.2,MIN(0.5,_xlfn.NORM.INV(RAND(),$B$4,$B$5)))</f>
        <v/>
      </c>
      <c r="C121" s="11">
        <f>MAX(0.01,MIN(0.6,_xlfn.NORM.INV(RAND(),$B$6,$B$7)))</f>
        <v/>
      </c>
      <c r="D121" s="11">
        <f>MAX(0,MIN(0.05,_xlfn.NORM.INV(RAND(),$B$10,$B$11)))</f>
        <v/>
      </c>
      <c r="E121" s="11">
        <f>MAX(D121+0.01,MAX(0.03,MIN(0.3,_xlfn.NORM.INV(RAND(),$B$8,$B$9))))</f>
        <v/>
      </c>
      <c r="F121" s="75">
        <f>MAX(3,MIN(25,_xlfn.NORM.INV(RAND(),$B$12,$B$13)))</f>
        <v/>
      </c>
      <c r="G121" s="12">
        <f>SUMPRODUCT($B$14*((C121-$B$17)*(1-$B$15)+$B$17-$B$16)*(1+B121)^{1,2,3,4,5}/((1+E121)^{0.5,1.5,2.5,3.5,4.5}))</f>
        <v/>
      </c>
      <c r="H121" s="12">
        <f>(($B$14*(1+B121)^5*((C121-$B$17)*(1-$B$15)+$B$17-$B$16)*(1+D121)/MAX(E121-D121,0.000001))*$B$21+($B$14*(1+B121)^5*C121*F121)*(1-$B$21))/((1+E121)^4.5)</f>
        <v/>
      </c>
      <c r="I121" s="12">
        <f>G121+H121+$B$18-$B$19</f>
        <v/>
      </c>
      <c r="J121" s="76">
        <f>IF($B$20=0,0,I121/$B$20)</f>
        <v/>
      </c>
    </row>
    <row r="122">
      <c r="A122" s="77" t="n">
        <v>56</v>
      </c>
      <c r="B122" s="78">
        <f>MAX(-0.2,MIN(0.5,_xlfn.NORM.INV(RAND(),$B$4,$B$5)))</f>
        <v/>
      </c>
      <c r="C122" s="78">
        <f>MAX(0.01,MIN(0.6,_xlfn.NORM.INV(RAND(),$B$6,$B$7)))</f>
        <v/>
      </c>
      <c r="D122" s="78">
        <f>MAX(0,MIN(0.05,_xlfn.NORM.INV(RAND(),$B$10,$B$11)))</f>
        <v/>
      </c>
      <c r="E122" s="78">
        <f>MAX(D122+0.01,MAX(0.03,MIN(0.3,_xlfn.NORM.INV(RAND(),$B$8,$B$9))))</f>
        <v/>
      </c>
      <c r="F122" s="79">
        <f>MAX(3,MIN(25,_xlfn.NORM.INV(RAND(),$B$12,$B$13)))</f>
        <v/>
      </c>
      <c r="G122" s="77">
        <f>SUMPRODUCT($B$14*((C122-$B$17)*(1-$B$15)+$B$17-$B$16)*(1+B122)^{1,2,3,4,5}/((1+E122)^{0.5,1.5,2.5,3.5,4.5}))</f>
        <v/>
      </c>
      <c r="H122" s="77">
        <f>(($B$14*(1+B122)^5*((C122-$B$17)*(1-$B$15)+$B$17-$B$16)*(1+D122)/MAX(E122-D122,0.000001))*$B$21+($B$14*(1+B122)^5*C122*F122)*(1-$B$21))/((1+E122)^4.5)</f>
        <v/>
      </c>
      <c r="I122" s="77">
        <f>G122+H122+$B$18-$B$19</f>
        <v/>
      </c>
      <c r="J122" s="80">
        <f>IF($B$20=0,0,I122/$B$20)</f>
        <v/>
      </c>
    </row>
    <row r="123">
      <c r="A123" s="12" t="n">
        <v>57</v>
      </c>
      <c r="B123" s="11">
        <f>MAX(-0.2,MIN(0.5,_xlfn.NORM.INV(RAND(),$B$4,$B$5)))</f>
        <v/>
      </c>
      <c r="C123" s="11">
        <f>MAX(0.01,MIN(0.6,_xlfn.NORM.INV(RAND(),$B$6,$B$7)))</f>
        <v/>
      </c>
      <c r="D123" s="11">
        <f>MAX(0,MIN(0.05,_xlfn.NORM.INV(RAND(),$B$10,$B$11)))</f>
        <v/>
      </c>
      <c r="E123" s="11">
        <f>MAX(D123+0.01,MAX(0.03,MIN(0.3,_xlfn.NORM.INV(RAND(),$B$8,$B$9))))</f>
        <v/>
      </c>
      <c r="F123" s="75">
        <f>MAX(3,MIN(25,_xlfn.NORM.INV(RAND(),$B$12,$B$13)))</f>
        <v/>
      </c>
      <c r="G123" s="12">
        <f>SUMPRODUCT($B$14*((C123-$B$17)*(1-$B$15)+$B$17-$B$16)*(1+B123)^{1,2,3,4,5}/((1+E123)^{0.5,1.5,2.5,3.5,4.5}))</f>
        <v/>
      </c>
      <c r="H123" s="12">
        <f>(($B$14*(1+B123)^5*((C123-$B$17)*(1-$B$15)+$B$17-$B$16)*(1+D123)/MAX(E123-D123,0.000001))*$B$21+($B$14*(1+B123)^5*C123*F123)*(1-$B$21))/((1+E123)^4.5)</f>
        <v/>
      </c>
      <c r="I123" s="12">
        <f>G123+H123+$B$18-$B$19</f>
        <v/>
      </c>
      <c r="J123" s="76">
        <f>IF($B$20=0,0,I123/$B$20)</f>
        <v/>
      </c>
    </row>
    <row r="124">
      <c r="A124" s="77" t="n">
        <v>58</v>
      </c>
      <c r="B124" s="78">
        <f>MAX(-0.2,MIN(0.5,_xlfn.NORM.INV(RAND(),$B$4,$B$5)))</f>
        <v/>
      </c>
      <c r="C124" s="78">
        <f>MAX(0.01,MIN(0.6,_xlfn.NORM.INV(RAND(),$B$6,$B$7)))</f>
        <v/>
      </c>
      <c r="D124" s="78">
        <f>MAX(0,MIN(0.05,_xlfn.NORM.INV(RAND(),$B$10,$B$11)))</f>
        <v/>
      </c>
      <c r="E124" s="78">
        <f>MAX(D124+0.01,MAX(0.03,MIN(0.3,_xlfn.NORM.INV(RAND(),$B$8,$B$9))))</f>
        <v/>
      </c>
      <c r="F124" s="79">
        <f>MAX(3,MIN(25,_xlfn.NORM.INV(RAND(),$B$12,$B$13)))</f>
        <v/>
      </c>
      <c r="G124" s="77">
        <f>SUMPRODUCT($B$14*((C124-$B$17)*(1-$B$15)+$B$17-$B$16)*(1+B124)^{1,2,3,4,5}/((1+E124)^{0.5,1.5,2.5,3.5,4.5}))</f>
        <v/>
      </c>
      <c r="H124" s="77">
        <f>(($B$14*(1+B124)^5*((C124-$B$17)*(1-$B$15)+$B$17-$B$16)*(1+D124)/MAX(E124-D124,0.000001))*$B$21+($B$14*(1+B124)^5*C124*F124)*(1-$B$21))/((1+E124)^4.5)</f>
        <v/>
      </c>
      <c r="I124" s="77">
        <f>G124+H124+$B$18-$B$19</f>
        <v/>
      </c>
      <c r="J124" s="80">
        <f>IF($B$20=0,0,I124/$B$20)</f>
        <v/>
      </c>
    </row>
    <row r="125">
      <c r="A125" s="12" t="n">
        <v>59</v>
      </c>
      <c r="B125" s="11">
        <f>MAX(-0.2,MIN(0.5,_xlfn.NORM.INV(RAND(),$B$4,$B$5)))</f>
        <v/>
      </c>
      <c r="C125" s="11">
        <f>MAX(0.01,MIN(0.6,_xlfn.NORM.INV(RAND(),$B$6,$B$7)))</f>
        <v/>
      </c>
      <c r="D125" s="11">
        <f>MAX(0,MIN(0.05,_xlfn.NORM.INV(RAND(),$B$10,$B$11)))</f>
        <v/>
      </c>
      <c r="E125" s="11">
        <f>MAX(D125+0.01,MAX(0.03,MIN(0.3,_xlfn.NORM.INV(RAND(),$B$8,$B$9))))</f>
        <v/>
      </c>
      <c r="F125" s="75">
        <f>MAX(3,MIN(25,_xlfn.NORM.INV(RAND(),$B$12,$B$13)))</f>
        <v/>
      </c>
      <c r="G125" s="12">
        <f>SUMPRODUCT($B$14*((C125-$B$17)*(1-$B$15)+$B$17-$B$16)*(1+B125)^{1,2,3,4,5}/((1+E125)^{0.5,1.5,2.5,3.5,4.5}))</f>
        <v/>
      </c>
      <c r="H125" s="12">
        <f>(($B$14*(1+B125)^5*((C125-$B$17)*(1-$B$15)+$B$17-$B$16)*(1+D125)/MAX(E125-D125,0.000001))*$B$21+($B$14*(1+B125)^5*C125*F125)*(1-$B$21))/((1+E125)^4.5)</f>
        <v/>
      </c>
      <c r="I125" s="12">
        <f>G125+H125+$B$18-$B$19</f>
        <v/>
      </c>
      <c r="J125" s="76">
        <f>IF($B$20=0,0,I125/$B$20)</f>
        <v/>
      </c>
    </row>
    <row r="126">
      <c r="A126" s="77" t="n">
        <v>60</v>
      </c>
      <c r="B126" s="78">
        <f>MAX(-0.2,MIN(0.5,_xlfn.NORM.INV(RAND(),$B$4,$B$5)))</f>
        <v/>
      </c>
      <c r="C126" s="78">
        <f>MAX(0.01,MIN(0.6,_xlfn.NORM.INV(RAND(),$B$6,$B$7)))</f>
        <v/>
      </c>
      <c r="D126" s="78">
        <f>MAX(0,MIN(0.05,_xlfn.NORM.INV(RAND(),$B$10,$B$11)))</f>
        <v/>
      </c>
      <c r="E126" s="78">
        <f>MAX(D126+0.01,MAX(0.03,MIN(0.3,_xlfn.NORM.INV(RAND(),$B$8,$B$9))))</f>
        <v/>
      </c>
      <c r="F126" s="79">
        <f>MAX(3,MIN(25,_xlfn.NORM.INV(RAND(),$B$12,$B$13)))</f>
        <v/>
      </c>
      <c r="G126" s="77">
        <f>SUMPRODUCT($B$14*((C126-$B$17)*(1-$B$15)+$B$17-$B$16)*(1+B126)^{1,2,3,4,5}/((1+E126)^{0.5,1.5,2.5,3.5,4.5}))</f>
        <v/>
      </c>
      <c r="H126" s="77">
        <f>(($B$14*(1+B126)^5*((C126-$B$17)*(1-$B$15)+$B$17-$B$16)*(1+D126)/MAX(E126-D126,0.000001))*$B$21+($B$14*(1+B126)^5*C126*F126)*(1-$B$21))/((1+E126)^4.5)</f>
        <v/>
      </c>
      <c r="I126" s="77">
        <f>G126+H126+$B$18-$B$19</f>
        <v/>
      </c>
      <c r="J126" s="80">
        <f>IF($B$20=0,0,I126/$B$20)</f>
        <v/>
      </c>
    </row>
    <row r="127">
      <c r="A127" s="12" t="n">
        <v>61</v>
      </c>
      <c r="B127" s="11">
        <f>MAX(-0.2,MIN(0.5,_xlfn.NORM.INV(RAND(),$B$4,$B$5)))</f>
        <v/>
      </c>
      <c r="C127" s="11">
        <f>MAX(0.01,MIN(0.6,_xlfn.NORM.INV(RAND(),$B$6,$B$7)))</f>
        <v/>
      </c>
      <c r="D127" s="11">
        <f>MAX(0,MIN(0.05,_xlfn.NORM.INV(RAND(),$B$10,$B$11)))</f>
        <v/>
      </c>
      <c r="E127" s="11">
        <f>MAX(D127+0.01,MAX(0.03,MIN(0.3,_xlfn.NORM.INV(RAND(),$B$8,$B$9))))</f>
        <v/>
      </c>
      <c r="F127" s="75">
        <f>MAX(3,MIN(25,_xlfn.NORM.INV(RAND(),$B$12,$B$13)))</f>
        <v/>
      </c>
      <c r="G127" s="12">
        <f>SUMPRODUCT($B$14*((C127-$B$17)*(1-$B$15)+$B$17-$B$16)*(1+B127)^{1,2,3,4,5}/((1+E127)^{0.5,1.5,2.5,3.5,4.5}))</f>
        <v/>
      </c>
      <c r="H127" s="12">
        <f>(($B$14*(1+B127)^5*((C127-$B$17)*(1-$B$15)+$B$17-$B$16)*(1+D127)/MAX(E127-D127,0.000001))*$B$21+($B$14*(1+B127)^5*C127*F127)*(1-$B$21))/((1+E127)^4.5)</f>
        <v/>
      </c>
      <c r="I127" s="12">
        <f>G127+H127+$B$18-$B$19</f>
        <v/>
      </c>
      <c r="J127" s="76">
        <f>IF($B$20=0,0,I127/$B$20)</f>
        <v/>
      </c>
    </row>
    <row r="128">
      <c r="A128" s="77" t="n">
        <v>62</v>
      </c>
      <c r="B128" s="78">
        <f>MAX(-0.2,MIN(0.5,_xlfn.NORM.INV(RAND(),$B$4,$B$5)))</f>
        <v/>
      </c>
      <c r="C128" s="78">
        <f>MAX(0.01,MIN(0.6,_xlfn.NORM.INV(RAND(),$B$6,$B$7)))</f>
        <v/>
      </c>
      <c r="D128" s="78">
        <f>MAX(0,MIN(0.05,_xlfn.NORM.INV(RAND(),$B$10,$B$11)))</f>
        <v/>
      </c>
      <c r="E128" s="78">
        <f>MAX(D128+0.01,MAX(0.03,MIN(0.3,_xlfn.NORM.INV(RAND(),$B$8,$B$9))))</f>
        <v/>
      </c>
      <c r="F128" s="79">
        <f>MAX(3,MIN(25,_xlfn.NORM.INV(RAND(),$B$12,$B$13)))</f>
        <v/>
      </c>
      <c r="G128" s="77">
        <f>SUMPRODUCT($B$14*((C128-$B$17)*(1-$B$15)+$B$17-$B$16)*(1+B128)^{1,2,3,4,5}/((1+E128)^{0.5,1.5,2.5,3.5,4.5}))</f>
        <v/>
      </c>
      <c r="H128" s="77">
        <f>(($B$14*(1+B128)^5*((C128-$B$17)*(1-$B$15)+$B$17-$B$16)*(1+D128)/MAX(E128-D128,0.000001))*$B$21+($B$14*(1+B128)^5*C128*F128)*(1-$B$21))/((1+E128)^4.5)</f>
        <v/>
      </c>
      <c r="I128" s="77">
        <f>G128+H128+$B$18-$B$19</f>
        <v/>
      </c>
      <c r="J128" s="80">
        <f>IF($B$20=0,0,I128/$B$20)</f>
        <v/>
      </c>
    </row>
    <row r="129">
      <c r="A129" s="12" t="n">
        <v>63</v>
      </c>
      <c r="B129" s="11">
        <f>MAX(-0.2,MIN(0.5,_xlfn.NORM.INV(RAND(),$B$4,$B$5)))</f>
        <v/>
      </c>
      <c r="C129" s="11">
        <f>MAX(0.01,MIN(0.6,_xlfn.NORM.INV(RAND(),$B$6,$B$7)))</f>
        <v/>
      </c>
      <c r="D129" s="11">
        <f>MAX(0,MIN(0.05,_xlfn.NORM.INV(RAND(),$B$10,$B$11)))</f>
        <v/>
      </c>
      <c r="E129" s="11">
        <f>MAX(D129+0.01,MAX(0.03,MIN(0.3,_xlfn.NORM.INV(RAND(),$B$8,$B$9))))</f>
        <v/>
      </c>
      <c r="F129" s="75">
        <f>MAX(3,MIN(25,_xlfn.NORM.INV(RAND(),$B$12,$B$13)))</f>
        <v/>
      </c>
      <c r="G129" s="12">
        <f>SUMPRODUCT($B$14*((C129-$B$17)*(1-$B$15)+$B$17-$B$16)*(1+B129)^{1,2,3,4,5}/((1+E129)^{0.5,1.5,2.5,3.5,4.5}))</f>
        <v/>
      </c>
      <c r="H129" s="12">
        <f>(($B$14*(1+B129)^5*((C129-$B$17)*(1-$B$15)+$B$17-$B$16)*(1+D129)/MAX(E129-D129,0.000001))*$B$21+($B$14*(1+B129)^5*C129*F129)*(1-$B$21))/((1+E129)^4.5)</f>
        <v/>
      </c>
      <c r="I129" s="12">
        <f>G129+H129+$B$18-$B$19</f>
        <v/>
      </c>
      <c r="J129" s="76">
        <f>IF($B$20=0,0,I129/$B$20)</f>
        <v/>
      </c>
    </row>
    <row r="130">
      <c r="A130" s="77" t="n">
        <v>64</v>
      </c>
      <c r="B130" s="78">
        <f>MAX(-0.2,MIN(0.5,_xlfn.NORM.INV(RAND(),$B$4,$B$5)))</f>
        <v/>
      </c>
      <c r="C130" s="78">
        <f>MAX(0.01,MIN(0.6,_xlfn.NORM.INV(RAND(),$B$6,$B$7)))</f>
        <v/>
      </c>
      <c r="D130" s="78">
        <f>MAX(0,MIN(0.05,_xlfn.NORM.INV(RAND(),$B$10,$B$11)))</f>
        <v/>
      </c>
      <c r="E130" s="78">
        <f>MAX(D130+0.01,MAX(0.03,MIN(0.3,_xlfn.NORM.INV(RAND(),$B$8,$B$9))))</f>
        <v/>
      </c>
      <c r="F130" s="79">
        <f>MAX(3,MIN(25,_xlfn.NORM.INV(RAND(),$B$12,$B$13)))</f>
        <v/>
      </c>
      <c r="G130" s="77">
        <f>SUMPRODUCT($B$14*((C130-$B$17)*(1-$B$15)+$B$17-$B$16)*(1+B130)^{1,2,3,4,5}/((1+E130)^{0.5,1.5,2.5,3.5,4.5}))</f>
        <v/>
      </c>
      <c r="H130" s="77">
        <f>(($B$14*(1+B130)^5*((C130-$B$17)*(1-$B$15)+$B$17-$B$16)*(1+D130)/MAX(E130-D130,0.000001))*$B$21+($B$14*(1+B130)^5*C130*F130)*(1-$B$21))/((1+E130)^4.5)</f>
        <v/>
      </c>
      <c r="I130" s="77">
        <f>G130+H130+$B$18-$B$19</f>
        <v/>
      </c>
      <c r="J130" s="80">
        <f>IF($B$20=0,0,I130/$B$20)</f>
        <v/>
      </c>
    </row>
    <row r="131">
      <c r="A131" s="12" t="n">
        <v>65</v>
      </c>
      <c r="B131" s="11">
        <f>MAX(-0.2,MIN(0.5,_xlfn.NORM.INV(RAND(),$B$4,$B$5)))</f>
        <v/>
      </c>
      <c r="C131" s="11">
        <f>MAX(0.01,MIN(0.6,_xlfn.NORM.INV(RAND(),$B$6,$B$7)))</f>
        <v/>
      </c>
      <c r="D131" s="11">
        <f>MAX(0,MIN(0.05,_xlfn.NORM.INV(RAND(),$B$10,$B$11)))</f>
        <v/>
      </c>
      <c r="E131" s="11">
        <f>MAX(D131+0.01,MAX(0.03,MIN(0.3,_xlfn.NORM.INV(RAND(),$B$8,$B$9))))</f>
        <v/>
      </c>
      <c r="F131" s="75">
        <f>MAX(3,MIN(25,_xlfn.NORM.INV(RAND(),$B$12,$B$13)))</f>
        <v/>
      </c>
      <c r="G131" s="12">
        <f>SUMPRODUCT($B$14*((C131-$B$17)*(1-$B$15)+$B$17-$B$16)*(1+B131)^{1,2,3,4,5}/((1+E131)^{0.5,1.5,2.5,3.5,4.5}))</f>
        <v/>
      </c>
      <c r="H131" s="12">
        <f>(($B$14*(1+B131)^5*((C131-$B$17)*(1-$B$15)+$B$17-$B$16)*(1+D131)/MAX(E131-D131,0.000001))*$B$21+($B$14*(1+B131)^5*C131*F131)*(1-$B$21))/((1+E131)^4.5)</f>
        <v/>
      </c>
      <c r="I131" s="12">
        <f>G131+H131+$B$18-$B$19</f>
        <v/>
      </c>
      <c r="J131" s="76">
        <f>IF($B$20=0,0,I131/$B$20)</f>
        <v/>
      </c>
    </row>
    <row r="132">
      <c r="A132" s="77" t="n">
        <v>66</v>
      </c>
      <c r="B132" s="78">
        <f>MAX(-0.2,MIN(0.5,_xlfn.NORM.INV(RAND(),$B$4,$B$5)))</f>
        <v/>
      </c>
      <c r="C132" s="78">
        <f>MAX(0.01,MIN(0.6,_xlfn.NORM.INV(RAND(),$B$6,$B$7)))</f>
        <v/>
      </c>
      <c r="D132" s="78">
        <f>MAX(0,MIN(0.05,_xlfn.NORM.INV(RAND(),$B$10,$B$11)))</f>
        <v/>
      </c>
      <c r="E132" s="78">
        <f>MAX(D132+0.01,MAX(0.03,MIN(0.3,_xlfn.NORM.INV(RAND(),$B$8,$B$9))))</f>
        <v/>
      </c>
      <c r="F132" s="79">
        <f>MAX(3,MIN(25,_xlfn.NORM.INV(RAND(),$B$12,$B$13)))</f>
        <v/>
      </c>
      <c r="G132" s="77">
        <f>SUMPRODUCT($B$14*((C132-$B$17)*(1-$B$15)+$B$17-$B$16)*(1+B132)^{1,2,3,4,5}/((1+E132)^{0.5,1.5,2.5,3.5,4.5}))</f>
        <v/>
      </c>
      <c r="H132" s="77">
        <f>(($B$14*(1+B132)^5*((C132-$B$17)*(1-$B$15)+$B$17-$B$16)*(1+D132)/MAX(E132-D132,0.000001))*$B$21+($B$14*(1+B132)^5*C132*F132)*(1-$B$21))/((1+E132)^4.5)</f>
        <v/>
      </c>
      <c r="I132" s="77">
        <f>G132+H132+$B$18-$B$19</f>
        <v/>
      </c>
      <c r="J132" s="80">
        <f>IF($B$20=0,0,I132/$B$20)</f>
        <v/>
      </c>
    </row>
    <row r="133">
      <c r="A133" s="12" t="n">
        <v>67</v>
      </c>
      <c r="B133" s="11">
        <f>MAX(-0.2,MIN(0.5,_xlfn.NORM.INV(RAND(),$B$4,$B$5)))</f>
        <v/>
      </c>
      <c r="C133" s="11">
        <f>MAX(0.01,MIN(0.6,_xlfn.NORM.INV(RAND(),$B$6,$B$7)))</f>
        <v/>
      </c>
      <c r="D133" s="11">
        <f>MAX(0,MIN(0.05,_xlfn.NORM.INV(RAND(),$B$10,$B$11)))</f>
        <v/>
      </c>
      <c r="E133" s="11">
        <f>MAX(D133+0.01,MAX(0.03,MIN(0.3,_xlfn.NORM.INV(RAND(),$B$8,$B$9))))</f>
        <v/>
      </c>
      <c r="F133" s="75">
        <f>MAX(3,MIN(25,_xlfn.NORM.INV(RAND(),$B$12,$B$13)))</f>
        <v/>
      </c>
      <c r="G133" s="12">
        <f>SUMPRODUCT($B$14*((C133-$B$17)*(1-$B$15)+$B$17-$B$16)*(1+B133)^{1,2,3,4,5}/((1+E133)^{0.5,1.5,2.5,3.5,4.5}))</f>
        <v/>
      </c>
      <c r="H133" s="12">
        <f>(($B$14*(1+B133)^5*((C133-$B$17)*(1-$B$15)+$B$17-$B$16)*(1+D133)/MAX(E133-D133,0.000001))*$B$21+($B$14*(1+B133)^5*C133*F133)*(1-$B$21))/((1+E133)^4.5)</f>
        <v/>
      </c>
      <c r="I133" s="12">
        <f>G133+H133+$B$18-$B$19</f>
        <v/>
      </c>
      <c r="J133" s="76">
        <f>IF($B$20=0,0,I133/$B$20)</f>
        <v/>
      </c>
    </row>
    <row r="134">
      <c r="A134" s="77" t="n">
        <v>68</v>
      </c>
      <c r="B134" s="78">
        <f>MAX(-0.2,MIN(0.5,_xlfn.NORM.INV(RAND(),$B$4,$B$5)))</f>
        <v/>
      </c>
      <c r="C134" s="78">
        <f>MAX(0.01,MIN(0.6,_xlfn.NORM.INV(RAND(),$B$6,$B$7)))</f>
        <v/>
      </c>
      <c r="D134" s="78">
        <f>MAX(0,MIN(0.05,_xlfn.NORM.INV(RAND(),$B$10,$B$11)))</f>
        <v/>
      </c>
      <c r="E134" s="78">
        <f>MAX(D134+0.01,MAX(0.03,MIN(0.3,_xlfn.NORM.INV(RAND(),$B$8,$B$9))))</f>
        <v/>
      </c>
      <c r="F134" s="79">
        <f>MAX(3,MIN(25,_xlfn.NORM.INV(RAND(),$B$12,$B$13)))</f>
        <v/>
      </c>
      <c r="G134" s="77">
        <f>SUMPRODUCT($B$14*((C134-$B$17)*(1-$B$15)+$B$17-$B$16)*(1+B134)^{1,2,3,4,5}/((1+E134)^{0.5,1.5,2.5,3.5,4.5}))</f>
        <v/>
      </c>
      <c r="H134" s="77">
        <f>(($B$14*(1+B134)^5*((C134-$B$17)*(1-$B$15)+$B$17-$B$16)*(1+D134)/MAX(E134-D134,0.000001))*$B$21+($B$14*(1+B134)^5*C134*F134)*(1-$B$21))/((1+E134)^4.5)</f>
        <v/>
      </c>
      <c r="I134" s="77">
        <f>G134+H134+$B$18-$B$19</f>
        <v/>
      </c>
      <c r="J134" s="80">
        <f>IF($B$20=0,0,I134/$B$20)</f>
        <v/>
      </c>
    </row>
    <row r="135">
      <c r="A135" s="12" t="n">
        <v>69</v>
      </c>
      <c r="B135" s="11">
        <f>MAX(-0.2,MIN(0.5,_xlfn.NORM.INV(RAND(),$B$4,$B$5)))</f>
        <v/>
      </c>
      <c r="C135" s="11">
        <f>MAX(0.01,MIN(0.6,_xlfn.NORM.INV(RAND(),$B$6,$B$7)))</f>
        <v/>
      </c>
      <c r="D135" s="11">
        <f>MAX(0,MIN(0.05,_xlfn.NORM.INV(RAND(),$B$10,$B$11)))</f>
        <v/>
      </c>
      <c r="E135" s="11">
        <f>MAX(D135+0.01,MAX(0.03,MIN(0.3,_xlfn.NORM.INV(RAND(),$B$8,$B$9))))</f>
        <v/>
      </c>
      <c r="F135" s="75">
        <f>MAX(3,MIN(25,_xlfn.NORM.INV(RAND(),$B$12,$B$13)))</f>
        <v/>
      </c>
      <c r="G135" s="12">
        <f>SUMPRODUCT($B$14*((C135-$B$17)*(1-$B$15)+$B$17-$B$16)*(1+B135)^{1,2,3,4,5}/((1+E135)^{0.5,1.5,2.5,3.5,4.5}))</f>
        <v/>
      </c>
      <c r="H135" s="12">
        <f>(($B$14*(1+B135)^5*((C135-$B$17)*(1-$B$15)+$B$17-$B$16)*(1+D135)/MAX(E135-D135,0.000001))*$B$21+($B$14*(1+B135)^5*C135*F135)*(1-$B$21))/((1+E135)^4.5)</f>
        <v/>
      </c>
      <c r="I135" s="12">
        <f>G135+H135+$B$18-$B$19</f>
        <v/>
      </c>
      <c r="J135" s="76">
        <f>IF($B$20=0,0,I135/$B$20)</f>
        <v/>
      </c>
    </row>
    <row r="136">
      <c r="A136" s="77" t="n">
        <v>70</v>
      </c>
      <c r="B136" s="78">
        <f>MAX(-0.2,MIN(0.5,_xlfn.NORM.INV(RAND(),$B$4,$B$5)))</f>
        <v/>
      </c>
      <c r="C136" s="78">
        <f>MAX(0.01,MIN(0.6,_xlfn.NORM.INV(RAND(),$B$6,$B$7)))</f>
        <v/>
      </c>
      <c r="D136" s="78">
        <f>MAX(0,MIN(0.05,_xlfn.NORM.INV(RAND(),$B$10,$B$11)))</f>
        <v/>
      </c>
      <c r="E136" s="78">
        <f>MAX(D136+0.01,MAX(0.03,MIN(0.3,_xlfn.NORM.INV(RAND(),$B$8,$B$9))))</f>
        <v/>
      </c>
      <c r="F136" s="79">
        <f>MAX(3,MIN(25,_xlfn.NORM.INV(RAND(),$B$12,$B$13)))</f>
        <v/>
      </c>
      <c r="G136" s="77">
        <f>SUMPRODUCT($B$14*((C136-$B$17)*(1-$B$15)+$B$17-$B$16)*(1+B136)^{1,2,3,4,5}/((1+E136)^{0.5,1.5,2.5,3.5,4.5}))</f>
        <v/>
      </c>
      <c r="H136" s="77">
        <f>(($B$14*(1+B136)^5*((C136-$B$17)*(1-$B$15)+$B$17-$B$16)*(1+D136)/MAX(E136-D136,0.000001))*$B$21+($B$14*(1+B136)^5*C136*F136)*(1-$B$21))/((1+E136)^4.5)</f>
        <v/>
      </c>
      <c r="I136" s="77">
        <f>G136+H136+$B$18-$B$19</f>
        <v/>
      </c>
      <c r="J136" s="80">
        <f>IF($B$20=0,0,I136/$B$20)</f>
        <v/>
      </c>
    </row>
    <row r="137">
      <c r="A137" s="12" t="n">
        <v>71</v>
      </c>
      <c r="B137" s="11">
        <f>MAX(-0.2,MIN(0.5,_xlfn.NORM.INV(RAND(),$B$4,$B$5)))</f>
        <v/>
      </c>
      <c r="C137" s="11">
        <f>MAX(0.01,MIN(0.6,_xlfn.NORM.INV(RAND(),$B$6,$B$7)))</f>
        <v/>
      </c>
      <c r="D137" s="11">
        <f>MAX(0,MIN(0.05,_xlfn.NORM.INV(RAND(),$B$10,$B$11)))</f>
        <v/>
      </c>
      <c r="E137" s="11">
        <f>MAX(D137+0.01,MAX(0.03,MIN(0.3,_xlfn.NORM.INV(RAND(),$B$8,$B$9))))</f>
        <v/>
      </c>
      <c r="F137" s="75">
        <f>MAX(3,MIN(25,_xlfn.NORM.INV(RAND(),$B$12,$B$13)))</f>
        <v/>
      </c>
      <c r="G137" s="12">
        <f>SUMPRODUCT($B$14*((C137-$B$17)*(1-$B$15)+$B$17-$B$16)*(1+B137)^{1,2,3,4,5}/((1+E137)^{0.5,1.5,2.5,3.5,4.5}))</f>
        <v/>
      </c>
      <c r="H137" s="12">
        <f>(($B$14*(1+B137)^5*((C137-$B$17)*(1-$B$15)+$B$17-$B$16)*(1+D137)/MAX(E137-D137,0.000001))*$B$21+($B$14*(1+B137)^5*C137*F137)*(1-$B$21))/((1+E137)^4.5)</f>
        <v/>
      </c>
      <c r="I137" s="12">
        <f>G137+H137+$B$18-$B$19</f>
        <v/>
      </c>
      <c r="J137" s="76">
        <f>IF($B$20=0,0,I137/$B$20)</f>
        <v/>
      </c>
    </row>
    <row r="138">
      <c r="A138" s="77" t="n">
        <v>72</v>
      </c>
      <c r="B138" s="78">
        <f>MAX(-0.2,MIN(0.5,_xlfn.NORM.INV(RAND(),$B$4,$B$5)))</f>
        <v/>
      </c>
      <c r="C138" s="78">
        <f>MAX(0.01,MIN(0.6,_xlfn.NORM.INV(RAND(),$B$6,$B$7)))</f>
        <v/>
      </c>
      <c r="D138" s="78">
        <f>MAX(0,MIN(0.05,_xlfn.NORM.INV(RAND(),$B$10,$B$11)))</f>
        <v/>
      </c>
      <c r="E138" s="78">
        <f>MAX(D138+0.01,MAX(0.03,MIN(0.3,_xlfn.NORM.INV(RAND(),$B$8,$B$9))))</f>
        <v/>
      </c>
      <c r="F138" s="79">
        <f>MAX(3,MIN(25,_xlfn.NORM.INV(RAND(),$B$12,$B$13)))</f>
        <v/>
      </c>
      <c r="G138" s="77">
        <f>SUMPRODUCT($B$14*((C138-$B$17)*(1-$B$15)+$B$17-$B$16)*(1+B138)^{1,2,3,4,5}/((1+E138)^{0.5,1.5,2.5,3.5,4.5}))</f>
        <v/>
      </c>
      <c r="H138" s="77">
        <f>(($B$14*(1+B138)^5*((C138-$B$17)*(1-$B$15)+$B$17-$B$16)*(1+D138)/MAX(E138-D138,0.000001))*$B$21+($B$14*(1+B138)^5*C138*F138)*(1-$B$21))/((1+E138)^4.5)</f>
        <v/>
      </c>
      <c r="I138" s="77">
        <f>G138+H138+$B$18-$B$19</f>
        <v/>
      </c>
      <c r="J138" s="80">
        <f>IF($B$20=0,0,I138/$B$20)</f>
        <v/>
      </c>
    </row>
    <row r="139">
      <c r="A139" s="12" t="n">
        <v>73</v>
      </c>
      <c r="B139" s="11">
        <f>MAX(-0.2,MIN(0.5,_xlfn.NORM.INV(RAND(),$B$4,$B$5)))</f>
        <v/>
      </c>
      <c r="C139" s="11">
        <f>MAX(0.01,MIN(0.6,_xlfn.NORM.INV(RAND(),$B$6,$B$7)))</f>
        <v/>
      </c>
      <c r="D139" s="11">
        <f>MAX(0,MIN(0.05,_xlfn.NORM.INV(RAND(),$B$10,$B$11)))</f>
        <v/>
      </c>
      <c r="E139" s="11">
        <f>MAX(D139+0.01,MAX(0.03,MIN(0.3,_xlfn.NORM.INV(RAND(),$B$8,$B$9))))</f>
        <v/>
      </c>
      <c r="F139" s="75">
        <f>MAX(3,MIN(25,_xlfn.NORM.INV(RAND(),$B$12,$B$13)))</f>
        <v/>
      </c>
      <c r="G139" s="12">
        <f>SUMPRODUCT($B$14*((C139-$B$17)*(1-$B$15)+$B$17-$B$16)*(1+B139)^{1,2,3,4,5}/((1+E139)^{0.5,1.5,2.5,3.5,4.5}))</f>
        <v/>
      </c>
      <c r="H139" s="12">
        <f>(($B$14*(1+B139)^5*((C139-$B$17)*(1-$B$15)+$B$17-$B$16)*(1+D139)/MAX(E139-D139,0.000001))*$B$21+($B$14*(1+B139)^5*C139*F139)*(1-$B$21))/((1+E139)^4.5)</f>
        <v/>
      </c>
      <c r="I139" s="12">
        <f>G139+H139+$B$18-$B$19</f>
        <v/>
      </c>
      <c r="J139" s="76">
        <f>IF($B$20=0,0,I139/$B$20)</f>
        <v/>
      </c>
    </row>
    <row r="140">
      <c r="A140" s="77" t="n">
        <v>74</v>
      </c>
      <c r="B140" s="78">
        <f>MAX(-0.2,MIN(0.5,_xlfn.NORM.INV(RAND(),$B$4,$B$5)))</f>
        <v/>
      </c>
      <c r="C140" s="78">
        <f>MAX(0.01,MIN(0.6,_xlfn.NORM.INV(RAND(),$B$6,$B$7)))</f>
        <v/>
      </c>
      <c r="D140" s="78">
        <f>MAX(0,MIN(0.05,_xlfn.NORM.INV(RAND(),$B$10,$B$11)))</f>
        <v/>
      </c>
      <c r="E140" s="78">
        <f>MAX(D140+0.01,MAX(0.03,MIN(0.3,_xlfn.NORM.INV(RAND(),$B$8,$B$9))))</f>
        <v/>
      </c>
      <c r="F140" s="79">
        <f>MAX(3,MIN(25,_xlfn.NORM.INV(RAND(),$B$12,$B$13)))</f>
        <v/>
      </c>
      <c r="G140" s="77">
        <f>SUMPRODUCT($B$14*((C140-$B$17)*(1-$B$15)+$B$17-$B$16)*(1+B140)^{1,2,3,4,5}/((1+E140)^{0.5,1.5,2.5,3.5,4.5}))</f>
        <v/>
      </c>
      <c r="H140" s="77">
        <f>(($B$14*(1+B140)^5*((C140-$B$17)*(1-$B$15)+$B$17-$B$16)*(1+D140)/MAX(E140-D140,0.000001))*$B$21+($B$14*(1+B140)^5*C140*F140)*(1-$B$21))/((1+E140)^4.5)</f>
        <v/>
      </c>
      <c r="I140" s="77">
        <f>G140+H140+$B$18-$B$19</f>
        <v/>
      </c>
      <c r="J140" s="80">
        <f>IF($B$20=0,0,I140/$B$20)</f>
        <v/>
      </c>
    </row>
    <row r="141">
      <c r="A141" s="12" t="n">
        <v>75</v>
      </c>
      <c r="B141" s="11">
        <f>MAX(-0.2,MIN(0.5,_xlfn.NORM.INV(RAND(),$B$4,$B$5)))</f>
        <v/>
      </c>
      <c r="C141" s="11">
        <f>MAX(0.01,MIN(0.6,_xlfn.NORM.INV(RAND(),$B$6,$B$7)))</f>
        <v/>
      </c>
      <c r="D141" s="11">
        <f>MAX(0,MIN(0.05,_xlfn.NORM.INV(RAND(),$B$10,$B$11)))</f>
        <v/>
      </c>
      <c r="E141" s="11">
        <f>MAX(D141+0.01,MAX(0.03,MIN(0.3,_xlfn.NORM.INV(RAND(),$B$8,$B$9))))</f>
        <v/>
      </c>
      <c r="F141" s="75">
        <f>MAX(3,MIN(25,_xlfn.NORM.INV(RAND(),$B$12,$B$13)))</f>
        <v/>
      </c>
      <c r="G141" s="12">
        <f>SUMPRODUCT($B$14*((C141-$B$17)*(1-$B$15)+$B$17-$B$16)*(1+B141)^{1,2,3,4,5}/((1+E141)^{0.5,1.5,2.5,3.5,4.5}))</f>
        <v/>
      </c>
      <c r="H141" s="12">
        <f>(($B$14*(1+B141)^5*((C141-$B$17)*(1-$B$15)+$B$17-$B$16)*(1+D141)/MAX(E141-D141,0.000001))*$B$21+($B$14*(1+B141)^5*C141*F141)*(1-$B$21))/((1+E141)^4.5)</f>
        <v/>
      </c>
      <c r="I141" s="12">
        <f>G141+H141+$B$18-$B$19</f>
        <v/>
      </c>
      <c r="J141" s="76">
        <f>IF($B$20=0,0,I141/$B$20)</f>
        <v/>
      </c>
    </row>
    <row r="142">
      <c r="A142" s="77" t="n">
        <v>76</v>
      </c>
      <c r="B142" s="78">
        <f>MAX(-0.2,MIN(0.5,_xlfn.NORM.INV(RAND(),$B$4,$B$5)))</f>
        <v/>
      </c>
      <c r="C142" s="78">
        <f>MAX(0.01,MIN(0.6,_xlfn.NORM.INV(RAND(),$B$6,$B$7)))</f>
        <v/>
      </c>
      <c r="D142" s="78">
        <f>MAX(0,MIN(0.05,_xlfn.NORM.INV(RAND(),$B$10,$B$11)))</f>
        <v/>
      </c>
      <c r="E142" s="78">
        <f>MAX(D142+0.01,MAX(0.03,MIN(0.3,_xlfn.NORM.INV(RAND(),$B$8,$B$9))))</f>
        <v/>
      </c>
      <c r="F142" s="79">
        <f>MAX(3,MIN(25,_xlfn.NORM.INV(RAND(),$B$12,$B$13)))</f>
        <v/>
      </c>
      <c r="G142" s="77">
        <f>SUMPRODUCT($B$14*((C142-$B$17)*(1-$B$15)+$B$17-$B$16)*(1+B142)^{1,2,3,4,5}/((1+E142)^{0.5,1.5,2.5,3.5,4.5}))</f>
        <v/>
      </c>
      <c r="H142" s="77">
        <f>(($B$14*(1+B142)^5*((C142-$B$17)*(1-$B$15)+$B$17-$B$16)*(1+D142)/MAX(E142-D142,0.000001))*$B$21+($B$14*(1+B142)^5*C142*F142)*(1-$B$21))/((1+E142)^4.5)</f>
        <v/>
      </c>
      <c r="I142" s="77">
        <f>G142+H142+$B$18-$B$19</f>
        <v/>
      </c>
      <c r="J142" s="80">
        <f>IF($B$20=0,0,I142/$B$20)</f>
        <v/>
      </c>
    </row>
    <row r="143">
      <c r="A143" s="12" t="n">
        <v>77</v>
      </c>
      <c r="B143" s="11">
        <f>MAX(-0.2,MIN(0.5,_xlfn.NORM.INV(RAND(),$B$4,$B$5)))</f>
        <v/>
      </c>
      <c r="C143" s="11">
        <f>MAX(0.01,MIN(0.6,_xlfn.NORM.INV(RAND(),$B$6,$B$7)))</f>
        <v/>
      </c>
      <c r="D143" s="11">
        <f>MAX(0,MIN(0.05,_xlfn.NORM.INV(RAND(),$B$10,$B$11)))</f>
        <v/>
      </c>
      <c r="E143" s="11">
        <f>MAX(D143+0.01,MAX(0.03,MIN(0.3,_xlfn.NORM.INV(RAND(),$B$8,$B$9))))</f>
        <v/>
      </c>
      <c r="F143" s="75">
        <f>MAX(3,MIN(25,_xlfn.NORM.INV(RAND(),$B$12,$B$13)))</f>
        <v/>
      </c>
      <c r="G143" s="12">
        <f>SUMPRODUCT($B$14*((C143-$B$17)*(1-$B$15)+$B$17-$B$16)*(1+B143)^{1,2,3,4,5}/((1+E143)^{0.5,1.5,2.5,3.5,4.5}))</f>
        <v/>
      </c>
      <c r="H143" s="12">
        <f>(($B$14*(1+B143)^5*((C143-$B$17)*(1-$B$15)+$B$17-$B$16)*(1+D143)/MAX(E143-D143,0.000001))*$B$21+($B$14*(1+B143)^5*C143*F143)*(1-$B$21))/((1+E143)^4.5)</f>
        <v/>
      </c>
      <c r="I143" s="12">
        <f>G143+H143+$B$18-$B$19</f>
        <v/>
      </c>
      <c r="J143" s="76">
        <f>IF($B$20=0,0,I143/$B$20)</f>
        <v/>
      </c>
    </row>
    <row r="144">
      <c r="A144" s="77" t="n">
        <v>78</v>
      </c>
      <c r="B144" s="78">
        <f>MAX(-0.2,MIN(0.5,_xlfn.NORM.INV(RAND(),$B$4,$B$5)))</f>
        <v/>
      </c>
      <c r="C144" s="78">
        <f>MAX(0.01,MIN(0.6,_xlfn.NORM.INV(RAND(),$B$6,$B$7)))</f>
        <v/>
      </c>
      <c r="D144" s="78">
        <f>MAX(0,MIN(0.05,_xlfn.NORM.INV(RAND(),$B$10,$B$11)))</f>
        <v/>
      </c>
      <c r="E144" s="78">
        <f>MAX(D144+0.01,MAX(0.03,MIN(0.3,_xlfn.NORM.INV(RAND(),$B$8,$B$9))))</f>
        <v/>
      </c>
      <c r="F144" s="79">
        <f>MAX(3,MIN(25,_xlfn.NORM.INV(RAND(),$B$12,$B$13)))</f>
        <v/>
      </c>
      <c r="G144" s="77">
        <f>SUMPRODUCT($B$14*((C144-$B$17)*(1-$B$15)+$B$17-$B$16)*(1+B144)^{1,2,3,4,5}/((1+E144)^{0.5,1.5,2.5,3.5,4.5}))</f>
        <v/>
      </c>
      <c r="H144" s="77">
        <f>(($B$14*(1+B144)^5*((C144-$B$17)*(1-$B$15)+$B$17-$B$16)*(1+D144)/MAX(E144-D144,0.000001))*$B$21+($B$14*(1+B144)^5*C144*F144)*(1-$B$21))/((1+E144)^4.5)</f>
        <v/>
      </c>
      <c r="I144" s="77">
        <f>G144+H144+$B$18-$B$19</f>
        <v/>
      </c>
      <c r="J144" s="80">
        <f>IF($B$20=0,0,I144/$B$20)</f>
        <v/>
      </c>
    </row>
    <row r="145">
      <c r="A145" s="12" t="n">
        <v>79</v>
      </c>
      <c r="B145" s="11">
        <f>MAX(-0.2,MIN(0.5,_xlfn.NORM.INV(RAND(),$B$4,$B$5)))</f>
        <v/>
      </c>
      <c r="C145" s="11">
        <f>MAX(0.01,MIN(0.6,_xlfn.NORM.INV(RAND(),$B$6,$B$7)))</f>
        <v/>
      </c>
      <c r="D145" s="11">
        <f>MAX(0,MIN(0.05,_xlfn.NORM.INV(RAND(),$B$10,$B$11)))</f>
        <v/>
      </c>
      <c r="E145" s="11">
        <f>MAX(D145+0.01,MAX(0.03,MIN(0.3,_xlfn.NORM.INV(RAND(),$B$8,$B$9))))</f>
        <v/>
      </c>
      <c r="F145" s="75">
        <f>MAX(3,MIN(25,_xlfn.NORM.INV(RAND(),$B$12,$B$13)))</f>
        <v/>
      </c>
      <c r="G145" s="12">
        <f>SUMPRODUCT($B$14*((C145-$B$17)*(1-$B$15)+$B$17-$B$16)*(1+B145)^{1,2,3,4,5}/((1+E145)^{0.5,1.5,2.5,3.5,4.5}))</f>
        <v/>
      </c>
      <c r="H145" s="12">
        <f>(($B$14*(1+B145)^5*((C145-$B$17)*(1-$B$15)+$B$17-$B$16)*(1+D145)/MAX(E145-D145,0.000001))*$B$21+($B$14*(1+B145)^5*C145*F145)*(1-$B$21))/((1+E145)^4.5)</f>
        <v/>
      </c>
      <c r="I145" s="12">
        <f>G145+H145+$B$18-$B$19</f>
        <v/>
      </c>
      <c r="J145" s="76">
        <f>IF($B$20=0,0,I145/$B$20)</f>
        <v/>
      </c>
    </row>
    <row r="146">
      <c r="A146" s="77" t="n">
        <v>80</v>
      </c>
      <c r="B146" s="78">
        <f>MAX(-0.2,MIN(0.5,_xlfn.NORM.INV(RAND(),$B$4,$B$5)))</f>
        <v/>
      </c>
      <c r="C146" s="78">
        <f>MAX(0.01,MIN(0.6,_xlfn.NORM.INV(RAND(),$B$6,$B$7)))</f>
        <v/>
      </c>
      <c r="D146" s="78">
        <f>MAX(0,MIN(0.05,_xlfn.NORM.INV(RAND(),$B$10,$B$11)))</f>
        <v/>
      </c>
      <c r="E146" s="78">
        <f>MAX(D146+0.01,MAX(0.03,MIN(0.3,_xlfn.NORM.INV(RAND(),$B$8,$B$9))))</f>
        <v/>
      </c>
      <c r="F146" s="79">
        <f>MAX(3,MIN(25,_xlfn.NORM.INV(RAND(),$B$12,$B$13)))</f>
        <v/>
      </c>
      <c r="G146" s="77">
        <f>SUMPRODUCT($B$14*((C146-$B$17)*(1-$B$15)+$B$17-$B$16)*(1+B146)^{1,2,3,4,5}/((1+E146)^{0.5,1.5,2.5,3.5,4.5}))</f>
        <v/>
      </c>
      <c r="H146" s="77">
        <f>(($B$14*(1+B146)^5*((C146-$B$17)*(1-$B$15)+$B$17-$B$16)*(1+D146)/MAX(E146-D146,0.000001))*$B$21+($B$14*(1+B146)^5*C146*F146)*(1-$B$21))/((1+E146)^4.5)</f>
        <v/>
      </c>
      <c r="I146" s="77">
        <f>G146+H146+$B$18-$B$19</f>
        <v/>
      </c>
      <c r="J146" s="80">
        <f>IF($B$20=0,0,I146/$B$20)</f>
        <v/>
      </c>
    </row>
    <row r="147">
      <c r="A147" s="12" t="n">
        <v>81</v>
      </c>
      <c r="B147" s="11">
        <f>MAX(-0.2,MIN(0.5,_xlfn.NORM.INV(RAND(),$B$4,$B$5)))</f>
        <v/>
      </c>
      <c r="C147" s="11">
        <f>MAX(0.01,MIN(0.6,_xlfn.NORM.INV(RAND(),$B$6,$B$7)))</f>
        <v/>
      </c>
      <c r="D147" s="11">
        <f>MAX(0,MIN(0.05,_xlfn.NORM.INV(RAND(),$B$10,$B$11)))</f>
        <v/>
      </c>
      <c r="E147" s="11">
        <f>MAX(D147+0.01,MAX(0.03,MIN(0.3,_xlfn.NORM.INV(RAND(),$B$8,$B$9))))</f>
        <v/>
      </c>
      <c r="F147" s="75">
        <f>MAX(3,MIN(25,_xlfn.NORM.INV(RAND(),$B$12,$B$13)))</f>
        <v/>
      </c>
      <c r="G147" s="12">
        <f>SUMPRODUCT($B$14*((C147-$B$17)*(1-$B$15)+$B$17-$B$16)*(1+B147)^{1,2,3,4,5}/((1+E147)^{0.5,1.5,2.5,3.5,4.5}))</f>
        <v/>
      </c>
      <c r="H147" s="12">
        <f>(($B$14*(1+B147)^5*((C147-$B$17)*(1-$B$15)+$B$17-$B$16)*(1+D147)/MAX(E147-D147,0.000001))*$B$21+($B$14*(1+B147)^5*C147*F147)*(1-$B$21))/((1+E147)^4.5)</f>
        <v/>
      </c>
      <c r="I147" s="12">
        <f>G147+H147+$B$18-$B$19</f>
        <v/>
      </c>
      <c r="J147" s="76">
        <f>IF($B$20=0,0,I147/$B$20)</f>
        <v/>
      </c>
    </row>
    <row r="148">
      <c r="A148" s="77" t="n">
        <v>82</v>
      </c>
      <c r="B148" s="78">
        <f>MAX(-0.2,MIN(0.5,_xlfn.NORM.INV(RAND(),$B$4,$B$5)))</f>
        <v/>
      </c>
      <c r="C148" s="78">
        <f>MAX(0.01,MIN(0.6,_xlfn.NORM.INV(RAND(),$B$6,$B$7)))</f>
        <v/>
      </c>
      <c r="D148" s="78">
        <f>MAX(0,MIN(0.05,_xlfn.NORM.INV(RAND(),$B$10,$B$11)))</f>
        <v/>
      </c>
      <c r="E148" s="78">
        <f>MAX(D148+0.01,MAX(0.03,MIN(0.3,_xlfn.NORM.INV(RAND(),$B$8,$B$9))))</f>
        <v/>
      </c>
      <c r="F148" s="79">
        <f>MAX(3,MIN(25,_xlfn.NORM.INV(RAND(),$B$12,$B$13)))</f>
        <v/>
      </c>
      <c r="G148" s="77">
        <f>SUMPRODUCT($B$14*((C148-$B$17)*(1-$B$15)+$B$17-$B$16)*(1+B148)^{1,2,3,4,5}/((1+E148)^{0.5,1.5,2.5,3.5,4.5}))</f>
        <v/>
      </c>
      <c r="H148" s="77">
        <f>(($B$14*(1+B148)^5*((C148-$B$17)*(1-$B$15)+$B$17-$B$16)*(1+D148)/MAX(E148-D148,0.000001))*$B$21+($B$14*(1+B148)^5*C148*F148)*(1-$B$21))/((1+E148)^4.5)</f>
        <v/>
      </c>
      <c r="I148" s="77">
        <f>G148+H148+$B$18-$B$19</f>
        <v/>
      </c>
      <c r="J148" s="80">
        <f>IF($B$20=0,0,I148/$B$20)</f>
        <v/>
      </c>
    </row>
    <row r="149">
      <c r="A149" s="12" t="n">
        <v>83</v>
      </c>
      <c r="B149" s="11">
        <f>MAX(-0.2,MIN(0.5,_xlfn.NORM.INV(RAND(),$B$4,$B$5)))</f>
        <v/>
      </c>
      <c r="C149" s="11">
        <f>MAX(0.01,MIN(0.6,_xlfn.NORM.INV(RAND(),$B$6,$B$7)))</f>
        <v/>
      </c>
      <c r="D149" s="11">
        <f>MAX(0,MIN(0.05,_xlfn.NORM.INV(RAND(),$B$10,$B$11)))</f>
        <v/>
      </c>
      <c r="E149" s="11">
        <f>MAX(D149+0.01,MAX(0.03,MIN(0.3,_xlfn.NORM.INV(RAND(),$B$8,$B$9))))</f>
        <v/>
      </c>
      <c r="F149" s="75">
        <f>MAX(3,MIN(25,_xlfn.NORM.INV(RAND(),$B$12,$B$13)))</f>
        <v/>
      </c>
      <c r="G149" s="12">
        <f>SUMPRODUCT($B$14*((C149-$B$17)*(1-$B$15)+$B$17-$B$16)*(1+B149)^{1,2,3,4,5}/((1+E149)^{0.5,1.5,2.5,3.5,4.5}))</f>
        <v/>
      </c>
      <c r="H149" s="12">
        <f>(($B$14*(1+B149)^5*((C149-$B$17)*(1-$B$15)+$B$17-$B$16)*(1+D149)/MAX(E149-D149,0.000001))*$B$21+($B$14*(1+B149)^5*C149*F149)*(1-$B$21))/((1+E149)^4.5)</f>
        <v/>
      </c>
      <c r="I149" s="12">
        <f>G149+H149+$B$18-$B$19</f>
        <v/>
      </c>
      <c r="J149" s="76">
        <f>IF($B$20=0,0,I149/$B$20)</f>
        <v/>
      </c>
    </row>
    <row r="150">
      <c r="A150" s="77" t="n">
        <v>84</v>
      </c>
      <c r="B150" s="78">
        <f>MAX(-0.2,MIN(0.5,_xlfn.NORM.INV(RAND(),$B$4,$B$5)))</f>
        <v/>
      </c>
      <c r="C150" s="78">
        <f>MAX(0.01,MIN(0.6,_xlfn.NORM.INV(RAND(),$B$6,$B$7)))</f>
        <v/>
      </c>
      <c r="D150" s="78">
        <f>MAX(0,MIN(0.05,_xlfn.NORM.INV(RAND(),$B$10,$B$11)))</f>
        <v/>
      </c>
      <c r="E150" s="78">
        <f>MAX(D150+0.01,MAX(0.03,MIN(0.3,_xlfn.NORM.INV(RAND(),$B$8,$B$9))))</f>
        <v/>
      </c>
      <c r="F150" s="79">
        <f>MAX(3,MIN(25,_xlfn.NORM.INV(RAND(),$B$12,$B$13)))</f>
        <v/>
      </c>
      <c r="G150" s="77">
        <f>SUMPRODUCT($B$14*((C150-$B$17)*(1-$B$15)+$B$17-$B$16)*(1+B150)^{1,2,3,4,5}/((1+E150)^{0.5,1.5,2.5,3.5,4.5}))</f>
        <v/>
      </c>
      <c r="H150" s="77">
        <f>(($B$14*(1+B150)^5*((C150-$B$17)*(1-$B$15)+$B$17-$B$16)*(1+D150)/MAX(E150-D150,0.000001))*$B$21+($B$14*(1+B150)^5*C150*F150)*(1-$B$21))/((1+E150)^4.5)</f>
        <v/>
      </c>
      <c r="I150" s="77">
        <f>G150+H150+$B$18-$B$19</f>
        <v/>
      </c>
      <c r="J150" s="80">
        <f>IF($B$20=0,0,I150/$B$20)</f>
        <v/>
      </c>
    </row>
    <row r="151">
      <c r="A151" s="12" t="n">
        <v>85</v>
      </c>
      <c r="B151" s="11">
        <f>MAX(-0.2,MIN(0.5,_xlfn.NORM.INV(RAND(),$B$4,$B$5)))</f>
        <v/>
      </c>
      <c r="C151" s="11">
        <f>MAX(0.01,MIN(0.6,_xlfn.NORM.INV(RAND(),$B$6,$B$7)))</f>
        <v/>
      </c>
      <c r="D151" s="11">
        <f>MAX(0,MIN(0.05,_xlfn.NORM.INV(RAND(),$B$10,$B$11)))</f>
        <v/>
      </c>
      <c r="E151" s="11">
        <f>MAX(D151+0.01,MAX(0.03,MIN(0.3,_xlfn.NORM.INV(RAND(),$B$8,$B$9))))</f>
        <v/>
      </c>
      <c r="F151" s="75">
        <f>MAX(3,MIN(25,_xlfn.NORM.INV(RAND(),$B$12,$B$13)))</f>
        <v/>
      </c>
      <c r="G151" s="12">
        <f>SUMPRODUCT($B$14*((C151-$B$17)*(1-$B$15)+$B$17-$B$16)*(1+B151)^{1,2,3,4,5}/((1+E151)^{0.5,1.5,2.5,3.5,4.5}))</f>
        <v/>
      </c>
      <c r="H151" s="12">
        <f>(($B$14*(1+B151)^5*((C151-$B$17)*(1-$B$15)+$B$17-$B$16)*(1+D151)/MAX(E151-D151,0.000001))*$B$21+($B$14*(1+B151)^5*C151*F151)*(1-$B$21))/((1+E151)^4.5)</f>
        <v/>
      </c>
      <c r="I151" s="12">
        <f>G151+H151+$B$18-$B$19</f>
        <v/>
      </c>
      <c r="J151" s="76">
        <f>IF($B$20=0,0,I151/$B$20)</f>
        <v/>
      </c>
    </row>
    <row r="152">
      <c r="A152" s="77" t="n">
        <v>86</v>
      </c>
      <c r="B152" s="78">
        <f>MAX(-0.2,MIN(0.5,_xlfn.NORM.INV(RAND(),$B$4,$B$5)))</f>
        <v/>
      </c>
      <c r="C152" s="78">
        <f>MAX(0.01,MIN(0.6,_xlfn.NORM.INV(RAND(),$B$6,$B$7)))</f>
        <v/>
      </c>
      <c r="D152" s="78">
        <f>MAX(0,MIN(0.05,_xlfn.NORM.INV(RAND(),$B$10,$B$11)))</f>
        <v/>
      </c>
      <c r="E152" s="78">
        <f>MAX(D152+0.01,MAX(0.03,MIN(0.3,_xlfn.NORM.INV(RAND(),$B$8,$B$9))))</f>
        <v/>
      </c>
      <c r="F152" s="79">
        <f>MAX(3,MIN(25,_xlfn.NORM.INV(RAND(),$B$12,$B$13)))</f>
        <v/>
      </c>
      <c r="G152" s="77">
        <f>SUMPRODUCT($B$14*((C152-$B$17)*(1-$B$15)+$B$17-$B$16)*(1+B152)^{1,2,3,4,5}/((1+E152)^{0.5,1.5,2.5,3.5,4.5}))</f>
        <v/>
      </c>
      <c r="H152" s="77">
        <f>(($B$14*(1+B152)^5*((C152-$B$17)*(1-$B$15)+$B$17-$B$16)*(1+D152)/MAX(E152-D152,0.000001))*$B$21+($B$14*(1+B152)^5*C152*F152)*(1-$B$21))/((1+E152)^4.5)</f>
        <v/>
      </c>
      <c r="I152" s="77">
        <f>G152+H152+$B$18-$B$19</f>
        <v/>
      </c>
      <c r="J152" s="80">
        <f>IF($B$20=0,0,I152/$B$20)</f>
        <v/>
      </c>
    </row>
    <row r="153">
      <c r="A153" s="12" t="n">
        <v>87</v>
      </c>
      <c r="B153" s="11">
        <f>MAX(-0.2,MIN(0.5,_xlfn.NORM.INV(RAND(),$B$4,$B$5)))</f>
        <v/>
      </c>
      <c r="C153" s="11">
        <f>MAX(0.01,MIN(0.6,_xlfn.NORM.INV(RAND(),$B$6,$B$7)))</f>
        <v/>
      </c>
      <c r="D153" s="11">
        <f>MAX(0,MIN(0.05,_xlfn.NORM.INV(RAND(),$B$10,$B$11)))</f>
        <v/>
      </c>
      <c r="E153" s="11">
        <f>MAX(D153+0.01,MAX(0.03,MIN(0.3,_xlfn.NORM.INV(RAND(),$B$8,$B$9))))</f>
        <v/>
      </c>
      <c r="F153" s="75">
        <f>MAX(3,MIN(25,_xlfn.NORM.INV(RAND(),$B$12,$B$13)))</f>
        <v/>
      </c>
      <c r="G153" s="12">
        <f>SUMPRODUCT($B$14*((C153-$B$17)*(1-$B$15)+$B$17-$B$16)*(1+B153)^{1,2,3,4,5}/((1+E153)^{0.5,1.5,2.5,3.5,4.5}))</f>
        <v/>
      </c>
      <c r="H153" s="12">
        <f>(($B$14*(1+B153)^5*((C153-$B$17)*(1-$B$15)+$B$17-$B$16)*(1+D153)/MAX(E153-D153,0.000001))*$B$21+($B$14*(1+B153)^5*C153*F153)*(1-$B$21))/((1+E153)^4.5)</f>
        <v/>
      </c>
      <c r="I153" s="12">
        <f>G153+H153+$B$18-$B$19</f>
        <v/>
      </c>
      <c r="J153" s="76">
        <f>IF($B$20=0,0,I153/$B$20)</f>
        <v/>
      </c>
    </row>
    <row r="154">
      <c r="A154" s="77" t="n">
        <v>88</v>
      </c>
      <c r="B154" s="78">
        <f>MAX(-0.2,MIN(0.5,_xlfn.NORM.INV(RAND(),$B$4,$B$5)))</f>
        <v/>
      </c>
      <c r="C154" s="78">
        <f>MAX(0.01,MIN(0.6,_xlfn.NORM.INV(RAND(),$B$6,$B$7)))</f>
        <v/>
      </c>
      <c r="D154" s="78">
        <f>MAX(0,MIN(0.05,_xlfn.NORM.INV(RAND(),$B$10,$B$11)))</f>
        <v/>
      </c>
      <c r="E154" s="78">
        <f>MAX(D154+0.01,MAX(0.03,MIN(0.3,_xlfn.NORM.INV(RAND(),$B$8,$B$9))))</f>
        <v/>
      </c>
      <c r="F154" s="79">
        <f>MAX(3,MIN(25,_xlfn.NORM.INV(RAND(),$B$12,$B$13)))</f>
        <v/>
      </c>
      <c r="G154" s="77">
        <f>SUMPRODUCT($B$14*((C154-$B$17)*(1-$B$15)+$B$17-$B$16)*(1+B154)^{1,2,3,4,5}/((1+E154)^{0.5,1.5,2.5,3.5,4.5}))</f>
        <v/>
      </c>
      <c r="H154" s="77">
        <f>(($B$14*(1+B154)^5*((C154-$B$17)*(1-$B$15)+$B$17-$B$16)*(1+D154)/MAX(E154-D154,0.000001))*$B$21+($B$14*(1+B154)^5*C154*F154)*(1-$B$21))/((1+E154)^4.5)</f>
        <v/>
      </c>
      <c r="I154" s="77">
        <f>G154+H154+$B$18-$B$19</f>
        <v/>
      </c>
      <c r="J154" s="80">
        <f>IF($B$20=0,0,I154/$B$20)</f>
        <v/>
      </c>
    </row>
    <row r="155">
      <c r="A155" s="12" t="n">
        <v>89</v>
      </c>
      <c r="B155" s="11">
        <f>MAX(-0.2,MIN(0.5,_xlfn.NORM.INV(RAND(),$B$4,$B$5)))</f>
        <v/>
      </c>
      <c r="C155" s="11">
        <f>MAX(0.01,MIN(0.6,_xlfn.NORM.INV(RAND(),$B$6,$B$7)))</f>
        <v/>
      </c>
      <c r="D155" s="11">
        <f>MAX(0,MIN(0.05,_xlfn.NORM.INV(RAND(),$B$10,$B$11)))</f>
        <v/>
      </c>
      <c r="E155" s="11">
        <f>MAX(D155+0.01,MAX(0.03,MIN(0.3,_xlfn.NORM.INV(RAND(),$B$8,$B$9))))</f>
        <v/>
      </c>
      <c r="F155" s="75">
        <f>MAX(3,MIN(25,_xlfn.NORM.INV(RAND(),$B$12,$B$13)))</f>
        <v/>
      </c>
      <c r="G155" s="12">
        <f>SUMPRODUCT($B$14*((C155-$B$17)*(1-$B$15)+$B$17-$B$16)*(1+B155)^{1,2,3,4,5}/((1+E155)^{0.5,1.5,2.5,3.5,4.5}))</f>
        <v/>
      </c>
      <c r="H155" s="12">
        <f>(($B$14*(1+B155)^5*((C155-$B$17)*(1-$B$15)+$B$17-$B$16)*(1+D155)/MAX(E155-D155,0.000001))*$B$21+($B$14*(1+B155)^5*C155*F155)*(1-$B$21))/((1+E155)^4.5)</f>
        <v/>
      </c>
      <c r="I155" s="12">
        <f>G155+H155+$B$18-$B$19</f>
        <v/>
      </c>
      <c r="J155" s="76">
        <f>IF($B$20=0,0,I155/$B$20)</f>
        <v/>
      </c>
    </row>
    <row r="156">
      <c r="A156" s="77" t="n">
        <v>90</v>
      </c>
      <c r="B156" s="78">
        <f>MAX(-0.2,MIN(0.5,_xlfn.NORM.INV(RAND(),$B$4,$B$5)))</f>
        <v/>
      </c>
      <c r="C156" s="78">
        <f>MAX(0.01,MIN(0.6,_xlfn.NORM.INV(RAND(),$B$6,$B$7)))</f>
        <v/>
      </c>
      <c r="D156" s="78">
        <f>MAX(0,MIN(0.05,_xlfn.NORM.INV(RAND(),$B$10,$B$11)))</f>
        <v/>
      </c>
      <c r="E156" s="78">
        <f>MAX(D156+0.01,MAX(0.03,MIN(0.3,_xlfn.NORM.INV(RAND(),$B$8,$B$9))))</f>
        <v/>
      </c>
      <c r="F156" s="79">
        <f>MAX(3,MIN(25,_xlfn.NORM.INV(RAND(),$B$12,$B$13)))</f>
        <v/>
      </c>
      <c r="G156" s="77">
        <f>SUMPRODUCT($B$14*((C156-$B$17)*(1-$B$15)+$B$17-$B$16)*(1+B156)^{1,2,3,4,5}/((1+E156)^{0.5,1.5,2.5,3.5,4.5}))</f>
        <v/>
      </c>
      <c r="H156" s="77">
        <f>(($B$14*(1+B156)^5*((C156-$B$17)*(1-$B$15)+$B$17-$B$16)*(1+D156)/MAX(E156-D156,0.000001))*$B$21+($B$14*(1+B156)^5*C156*F156)*(1-$B$21))/((1+E156)^4.5)</f>
        <v/>
      </c>
      <c r="I156" s="77">
        <f>G156+H156+$B$18-$B$19</f>
        <v/>
      </c>
      <c r="J156" s="80">
        <f>IF($B$20=0,0,I156/$B$20)</f>
        <v/>
      </c>
    </row>
    <row r="157">
      <c r="A157" s="12" t="n">
        <v>91</v>
      </c>
      <c r="B157" s="11">
        <f>MAX(-0.2,MIN(0.5,_xlfn.NORM.INV(RAND(),$B$4,$B$5)))</f>
        <v/>
      </c>
      <c r="C157" s="11">
        <f>MAX(0.01,MIN(0.6,_xlfn.NORM.INV(RAND(),$B$6,$B$7)))</f>
        <v/>
      </c>
      <c r="D157" s="11">
        <f>MAX(0,MIN(0.05,_xlfn.NORM.INV(RAND(),$B$10,$B$11)))</f>
        <v/>
      </c>
      <c r="E157" s="11">
        <f>MAX(D157+0.01,MAX(0.03,MIN(0.3,_xlfn.NORM.INV(RAND(),$B$8,$B$9))))</f>
        <v/>
      </c>
      <c r="F157" s="75">
        <f>MAX(3,MIN(25,_xlfn.NORM.INV(RAND(),$B$12,$B$13)))</f>
        <v/>
      </c>
      <c r="G157" s="12">
        <f>SUMPRODUCT($B$14*((C157-$B$17)*(1-$B$15)+$B$17-$B$16)*(1+B157)^{1,2,3,4,5}/((1+E157)^{0.5,1.5,2.5,3.5,4.5}))</f>
        <v/>
      </c>
      <c r="H157" s="12">
        <f>(($B$14*(1+B157)^5*((C157-$B$17)*(1-$B$15)+$B$17-$B$16)*(1+D157)/MAX(E157-D157,0.000001))*$B$21+($B$14*(1+B157)^5*C157*F157)*(1-$B$21))/((1+E157)^4.5)</f>
        <v/>
      </c>
      <c r="I157" s="12">
        <f>G157+H157+$B$18-$B$19</f>
        <v/>
      </c>
      <c r="J157" s="76">
        <f>IF($B$20=0,0,I157/$B$20)</f>
        <v/>
      </c>
    </row>
    <row r="158">
      <c r="A158" s="77" t="n">
        <v>92</v>
      </c>
      <c r="B158" s="78">
        <f>MAX(-0.2,MIN(0.5,_xlfn.NORM.INV(RAND(),$B$4,$B$5)))</f>
        <v/>
      </c>
      <c r="C158" s="78">
        <f>MAX(0.01,MIN(0.6,_xlfn.NORM.INV(RAND(),$B$6,$B$7)))</f>
        <v/>
      </c>
      <c r="D158" s="78">
        <f>MAX(0,MIN(0.05,_xlfn.NORM.INV(RAND(),$B$10,$B$11)))</f>
        <v/>
      </c>
      <c r="E158" s="78">
        <f>MAX(D158+0.01,MAX(0.03,MIN(0.3,_xlfn.NORM.INV(RAND(),$B$8,$B$9))))</f>
        <v/>
      </c>
      <c r="F158" s="79">
        <f>MAX(3,MIN(25,_xlfn.NORM.INV(RAND(),$B$12,$B$13)))</f>
        <v/>
      </c>
      <c r="G158" s="77">
        <f>SUMPRODUCT($B$14*((C158-$B$17)*(1-$B$15)+$B$17-$B$16)*(1+B158)^{1,2,3,4,5}/((1+E158)^{0.5,1.5,2.5,3.5,4.5}))</f>
        <v/>
      </c>
      <c r="H158" s="77">
        <f>(($B$14*(1+B158)^5*((C158-$B$17)*(1-$B$15)+$B$17-$B$16)*(1+D158)/MAX(E158-D158,0.000001))*$B$21+($B$14*(1+B158)^5*C158*F158)*(1-$B$21))/((1+E158)^4.5)</f>
        <v/>
      </c>
      <c r="I158" s="77">
        <f>G158+H158+$B$18-$B$19</f>
        <v/>
      </c>
      <c r="J158" s="80">
        <f>IF($B$20=0,0,I158/$B$20)</f>
        <v/>
      </c>
    </row>
    <row r="159">
      <c r="A159" s="12" t="n">
        <v>93</v>
      </c>
      <c r="B159" s="11">
        <f>MAX(-0.2,MIN(0.5,_xlfn.NORM.INV(RAND(),$B$4,$B$5)))</f>
        <v/>
      </c>
      <c r="C159" s="11">
        <f>MAX(0.01,MIN(0.6,_xlfn.NORM.INV(RAND(),$B$6,$B$7)))</f>
        <v/>
      </c>
      <c r="D159" s="11">
        <f>MAX(0,MIN(0.05,_xlfn.NORM.INV(RAND(),$B$10,$B$11)))</f>
        <v/>
      </c>
      <c r="E159" s="11">
        <f>MAX(D159+0.01,MAX(0.03,MIN(0.3,_xlfn.NORM.INV(RAND(),$B$8,$B$9))))</f>
        <v/>
      </c>
      <c r="F159" s="75">
        <f>MAX(3,MIN(25,_xlfn.NORM.INV(RAND(),$B$12,$B$13)))</f>
        <v/>
      </c>
      <c r="G159" s="12">
        <f>SUMPRODUCT($B$14*((C159-$B$17)*(1-$B$15)+$B$17-$B$16)*(1+B159)^{1,2,3,4,5}/((1+E159)^{0.5,1.5,2.5,3.5,4.5}))</f>
        <v/>
      </c>
      <c r="H159" s="12">
        <f>(($B$14*(1+B159)^5*((C159-$B$17)*(1-$B$15)+$B$17-$B$16)*(1+D159)/MAX(E159-D159,0.000001))*$B$21+($B$14*(1+B159)^5*C159*F159)*(1-$B$21))/((1+E159)^4.5)</f>
        <v/>
      </c>
      <c r="I159" s="12">
        <f>G159+H159+$B$18-$B$19</f>
        <v/>
      </c>
      <c r="J159" s="76">
        <f>IF($B$20=0,0,I159/$B$20)</f>
        <v/>
      </c>
    </row>
    <row r="160">
      <c r="A160" s="77" t="n">
        <v>94</v>
      </c>
      <c r="B160" s="78">
        <f>MAX(-0.2,MIN(0.5,_xlfn.NORM.INV(RAND(),$B$4,$B$5)))</f>
        <v/>
      </c>
      <c r="C160" s="78">
        <f>MAX(0.01,MIN(0.6,_xlfn.NORM.INV(RAND(),$B$6,$B$7)))</f>
        <v/>
      </c>
      <c r="D160" s="78">
        <f>MAX(0,MIN(0.05,_xlfn.NORM.INV(RAND(),$B$10,$B$11)))</f>
        <v/>
      </c>
      <c r="E160" s="78">
        <f>MAX(D160+0.01,MAX(0.03,MIN(0.3,_xlfn.NORM.INV(RAND(),$B$8,$B$9))))</f>
        <v/>
      </c>
      <c r="F160" s="79">
        <f>MAX(3,MIN(25,_xlfn.NORM.INV(RAND(),$B$12,$B$13)))</f>
        <v/>
      </c>
      <c r="G160" s="77">
        <f>SUMPRODUCT($B$14*((C160-$B$17)*(1-$B$15)+$B$17-$B$16)*(1+B160)^{1,2,3,4,5}/((1+E160)^{0.5,1.5,2.5,3.5,4.5}))</f>
        <v/>
      </c>
      <c r="H160" s="77">
        <f>(($B$14*(1+B160)^5*((C160-$B$17)*(1-$B$15)+$B$17-$B$16)*(1+D160)/MAX(E160-D160,0.000001))*$B$21+($B$14*(1+B160)^5*C160*F160)*(1-$B$21))/((1+E160)^4.5)</f>
        <v/>
      </c>
      <c r="I160" s="77">
        <f>G160+H160+$B$18-$B$19</f>
        <v/>
      </c>
      <c r="J160" s="80">
        <f>IF($B$20=0,0,I160/$B$20)</f>
        <v/>
      </c>
    </row>
    <row r="161">
      <c r="A161" s="12" t="n">
        <v>95</v>
      </c>
      <c r="B161" s="11">
        <f>MAX(-0.2,MIN(0.5,_xlfn.NORM.INV(RAND(),$B$4,$B$5)))</f>
        <v/>
      </c>
      <c r="C161" s="11">
        <f>MAX(0.01,MIN(0.6,_xlfn.NORM.INV(RAND(),$B$6,$B$7)))</f>
        <v/>
      </c>
      <c r="D161" s="11">
        <f>MAX(0,MIN(0.05,_xlfn.NORM.INV(RAND(),$B$10,$B$11)))</f>
        <v/>
      </c>
      <c r="E161" s="11">
        <f>MAX(D161+0.01,MAX(0.03,MIN(0.3,_xlfn.NORM.INV(RAND(),$B$8,$B$9))))</f>
        <v/>
      </c>
      <c r="F161" s="75">
        <f>MAX(3,MIN(25,_xlfn.NORM.INV(RAND(),$B$12,$B$13)))</f>
        <v/>
      </c>
      <c r="G161" s="12">
        <f>SUMPRODUCT($B$14*((C161-$B$17)*(1-$B$15)+$B$17-$B$16)*(1+B161)^{1,2,3,4,5}/((1+E161)^{0.5,1.5,2.5,3.5,4.5}))</f>
        <v/>
      </c>
      <c r="H161" s="12">
        <f>(($B$14*(1+B161)^5*((C161-$B$17)*(1-$B$15)+$B$17-$B$16)*(1+D161)/MAX(E161-D161,0.000001))*$B$21+($B$14*(1+B161)^5*C161*F161)*(1-$B$21))/((1+E161)^4.5)</f>
        <v/>
      </c>
      <c r="I161" s="12">
        <f>G161+H161+$B$18-$B$19</f>
        <v/>
      </c>
      <c r="J161" s="76">
        <f>IF($B$20=0,0,I161/$B$20)</f>
        <v/>
      </c>
    </row>
    <row r="162">
      <c r="A162" s="77" t="n">
        <v>96</v>
      </c>
      <c r="B162" s="78">
        <f>MAX(-0.2,MIN(0.5,_xlfn.NORM.INV(RAND(),$B$4,$B$5)))</f>
        <v/>
      </c>
      <c r="C162" s="78">
        <f>MAX(0.01,MIN(0.6,_xlfn.NORM.INV(RAND(),$B$6,$B$7)))</f>
        <v/>
      </c>
      <c r="D162" s="78">
        <f>MAX(0,MIN(0.05,_xlfn.NORM.INV(RAND(),$B$10,$B$11)))</f>
        <v/>
      </c>
      <c r="E162" s="78">
        <f>MAX(D162+0.01,MAX(0.03,MIN(0.3,_xlfn.NORM.INV(RAND(),$B$8,$B$9))))</f>
        <v/>
      </c>
      <c r="F162" s="79">
        <f>MAX(3,MIN(25,_xlfn.NORM.INV(RAND(),$B$12,$B$13)))</f>
        <v/>
      </c>
      <c r="G162" s="77">
        <f>SUMPRODUCT($B$14*((C162-$B$17)*(1-$B$15)+$B$17-$B$16)*(1+B162)^{1,2,3,4,5}/((1+E162)^{0.5,1.5,2.5,3.5,4.5}))</f>
        <v/>
      </c>
      <c r="H162" s="77">
        <f>(($B$14*(1+B162)^5*((C162-$B$17)*(1-$B$15)+$B$17-$B$16)*(1+D162)/MAX(E162-D162,0.000001))*$B$21+($B$14*(1+B162)^5*C162*F162)*(1-$B$21))/((1+E162)^4.5)</f>
        <v/>
      </c>
      <c r="I162" s="77">
        <f>G162+H162+$B$18-$B$19</f>
        <v/>
      </c>
      <c r="J162" s="80">
        <f>IF($B$20=0,0,I162/$B$20)</f>
        <v/>
      </c>
    </row>
    <row r="163">
      <c r="A163" s="12" t="n">
        <v>97</v>
      </c>
      <c r="B163" s="11">
        <f>MAX(-0.2,MIN(0.5,_xlfn.NORM.INV(RAND(),$B$4,$B$5)))</f>
        <v/>
      </c>
      <c r="C163" s="11">
        <f>MAX(0.01,MIN(0.6,_xlfn.NORM.INV(RAND(),$B$6,$B$7)))</f>
        <v/>
      </c>
      <c r="D163" s="11">
        <f>MAX(0,MIN(0.05,_xlfn.NORM.INV(RAND(),$B$10,$B$11)))</f>
        <v/>
      </c>
      <c r="E163" s="11">
        <f>MAX(D163+0.01,MAX(0.03,MIN(0.3,_xlfn.NORM.INV(RAND(),$B$8,$B$9))))</f>
        <v/>
      </c>
      <c r="F163" s="75">
        <f>MAX(3,MIN(25,_xlfn.NORM.INV(RAND(),$B$12,$B$13)))</f>
        <v/>
      </c>
      <c r="G163" s="12">
        <f>SUMPRODUCT($B$14*((C163-$B$17)*(1-$B$15)+$B$17-$B$16)*(1+B163)^{1,2,3,4,5}/((1+E163)^{0.5,1.5,2.5,3.5,4.5}))</f>
        <v/>
      </c>
      <c r="H163" s="12">
        <f>(($B$14*(1+B163)^5*((C163-$B$17)*(1-$B$15)+$B$17-$B$16)*(1+D163)/MAX(E163-D163,0.000001))*$B$21+($B$14*(1+B163)^5*C163*F163)*(1-$B$21))/((1+E163)^4.5)</f>
        <v/>
      </c>
      <c r="I163" s="12">
        <f>G163+H163+$B$18-$B$19</f>
        <v/>
      </c>
      <c r="J163" s="76">
        <f>IF($B$20=0,0,I163/$B$20)</f>
        <v/>
      </c>
    </row>
    <row r="164">
      <c r="A164" s="77" t="n">
        <v>98</v>
      </c>
      <c r="B164" s="78">
        <f>MAX(-0.2,MIN(0.5,_xlfn.NORM.INV(RAND(),$B$4,$B$5)))</f>
        <v/>
      </c>
      <c r="C164" s="78">
        <f>MAX(0.01,MIN(0.6,_xlfn.NORM.INV(RAND(),$B$6,$B$7)))</f>
        <v/>
      </c>
      <c r="D164" s="78">
        <f>MAX(0,MIN(0.05,_xlfn.NORM.INV(RAND(),$B$10,$B$11)))</f>
        <v/>
      </c>
      <c r="E164" s="78">
        <f>MAX(D164+0.01,MAX(0.03,MIN(0.3,_xlfn.NORM.INV(RAND(),$B$8,$B$9))))</f>
        <v/>
      </c>
      <c r="F164" s="79">
        <f>MAX(3,MIN(25,_xlfn.NORM.INV(RAND(),$B$12,$B$13)))</f>
        <v/>
      </c>
      <c r="G164" s="77">
        <f>SUMPRODUCT($B$14*((C164-$B$17)*(1-$B$15)+$B$17-$B$16)*(1+B164)^{1,2,3,4,5}/((1+E164)^{0.5,1.5,2.5,3.5,4.5}))</f>
        <v/>
      </c>
      <c r="H164" s="77">
        <f>(($B$14*(1+B164)^5*((C164-$B$17)*(1-$B$15)+$B$17-$B$16)*(1+D164)/MAX(E164-D164,0.000001))*$B$21+($B$14*(1+B164)^5*C164*F164)*(1-$B$21))/((1+E164)^4.5)</f>
        <v/>
      </c>
      <c r="I164" s="77">
        <f>G164+H164+$B$18-$B$19</f>
        <v/>
      </c>
      <c r="J164" s="80">
        <f>IF($B$20=0,0,I164/$B$20)</f>
        <v/>
      </c>
    </row>
    <row r="165">
      <c r="A165" s="12" t="n">
        <v>99</v>
      </c>
      <c r="B165" s="11">
        <f>MAX(-0.2,MIN(0.5,_xlfn.NORM.INV(RAND(),$B$4,$B$5)))</f>
        <v/>
      </c>
      <c r="C165" s="11">
        <f>MAX(0.01,MIN(0.6,_xlfn.NORM.INV(RAND(),$B$6,$B$7)))</f>
        <v/>
      </c>
      <c r="D165" s="11">
        <f>MAX(0,MIN(0.05,_xlfn.NORM.INV(RAND(),$B$10,$B$11)))</f>
        <v/>
      </c>
      <c r="E165" s="11">
        <f>MAX(D165+0.01,MAX(0.03,MIN(0.3,_xlfn.NORM.INV(RAND(),$B$8,$B$9))))</f>
        <v/>
      </c>
      <c r="F165" s="75">
        <f>MAX(3,MIN(25,_xlfn.NORM.INV(RAND(),$B$12,$B$13)))</f>
        <v/>
      </c>
      <c r="G165" s="12">
        <f>SUMPRODUCT($B$14*((C165-$B$17)*(1-$B$15)+$B$17-$B$16)*(1+B165)^{1,2,3,4,5}/((1+E165)^{0.5,1.5,2.5,3.5,4.5}))</f>
        <v/>
      </c>
      <c r="H165" s="12">
        <f>(($B$14*(1+B165)^5*((C165-$B$17)*(1-$B$15)+$B$17-$B$16)*(1+D165)/MAX(E165-D165,0.000001))*$B$21+($B$14*(1+B165)^5*C165*F165)*(1-$B$21))/((1+E165)^4.5)</f>
        <v/>
      </c>
      <c r="I165" s="12">
        <f>G165+H165+$B$18-$B$19</f>
        <v/>
      </c>
      <c r="J165" s="76">
        <f>IF($B$20=0,0,I165/$B$20)</f>
        <v/>
      </c>
    </row>
    <row r="166">
      <c r="A166" s="77" t="n">
        <v>100</v>
      </c>
      <c r="B166" s="78">
        <f>MAX(-0.2,MIN(0.5,_xlfn.NORM.INV(RAND(),$B$4,$B$5)))</f>
        <v/>
      </c>
      <c r="C166" s="78">
        <f>MAX(0.01,MIN(0.6,_xlfn.NORM.INV(RAND(),$B$6,$B$7)))</f>
        <v/>
      </c>
      <c r="D166" s="78">
        <f>MAX(0,MIN(0.05,_xlfn.NORM.INV(RAND(),$B$10,$B$11)))</f>
        <v/>
      </c>
      <c r="E166" s="78">
        <f>MAX(D166+0.01,MAX(0.03,MIN(0.3,_xlfn.NORM.INV(RAND(),$B$8,$B$9))))</f>
        <v/>
      </c>
      <c r="F166" s="79">
        <f>MAX(3,MIN(25,_xlfn.NORM.INV(RAND(),$B$12,$B$13)))</f>
        <v/>
      </c>
      <c r="G166" s="77">
        <f>SUMPRODUCT($B$14*((C166-$B$17)*(1-$B$15)+$B$17-$B$16)*(1+B166)^{1,2,3,4,5}/((1+E166)^{0.5,1.5,2.5,3.5,4.5}))</f>
        <v/>
      </c>
      <c r="H166" s="77">
        <f>(($B$14*(1+B166)^5*((C166-$B$17)*(1-$B$15)+$B$17-$B$16)*(1+D166)/MAX(E166-D166,0.000001))*$B$21+($B$14*(1+B166)^5*C166*F166)*(1-$B$21))/((1+E166)^4.5)</f>
        <v/>
      </c>
      <c r="I166" s="77">
        <f>G166+H166+$B$18-$B$19</f>
        <v/>
      </c>
      <c r="J166" s="80">
        <f>IF($B$20=0,0,I166/$B$20)</f>
        <v/>
      </c>
    </row>
    <row r="167">
      <c r="A167" s="12" t="n">
        <v>101</v>
      </c>
      <c r="B167" s="11">
        <f>MAX(-0.2,MIN(0.5,_xlfn.NORM.INV(RAND(),$B$4,$B$5)))</f>
        <v/>
      </c>
      <c r="C167" s="11">
        <f>MAX(0.01,MIN(0.6,_xlfn.NORM.INV(RAND(),$B$6,$B$7)))</f>
        <v/>
      </c>
      <c r="D167" s="11">
        <f>MAX(0,MIN(0.05,_xlfn.NORM.INV(RAND(),$B$10,$B$11)))</f>
        <v/>
      </c>
      <c r="E167" s="11">
        <f>MAX(D167+0.01,MAX(0.03,MIN(0.3,_xlfn.NORM.INV(RAND(),$B$8,$B$9))))</f>
        <v/>
      </c>
      <c r="F167" s="75">
        <f>MAX(3,MIN(25,_xlfn.NORM.INV(RAND(),$B$12,$B$13)))</f>
        <v/>
      </c>
      <c r="G167" s="12">
        <f>SUMPRODUCT($B$14*((C167-$B$17)*(1-$B$15)+$B$17-$B$16)*(1+B167)^{1,2,3,4,5}/((1+E167)^{0.5,1.5,2.5,3.5,4.5}))</f>
        <v/>
      </c>
      <c r="H167" s="12">
        <f>(($B$14*(1+B167)^5*((C167-$B$17)*(1-$B$15)+$B$17-$B$16)*(1+D167)/MAX(E167-D167,0.000001))*$B$21+($B$14*(1+B167)^5*C167*F167)*(1-$B$21))/((1+E167)^4.5)</f>
        <v/>
      </c>
      <c r="I167" s="12">
        <f>G167+H167+$B$18-$B$19</f>
        <v/>
      </c>
      <c r="J167" s="76">
        <f>IF($B$20=0,0,I167/$B$20)</f>
        <v/>
      </c>
    </row>
    <row r="168">
      <c r="A168" s="77" t="n">
        <v>102</v>
      </c>
      <c r="B168" s="78">
        <f>MAX(-0.2,MIN(0.5,_xlfn.NORM.INV(RAND(),$B$4,$B$5)))</f>
        <v/>
      </c>
      <c r="C168" s="78">
        <f>MAX(0.01,MIN(0.6,_xlfn.NORM.INV(RAND(),$B$6,$B$7)))</f>
        <v/>
      </c>
      <c r="D168" s="78">
        <f>MAX(0,MIN(0.05,_xlfn.NORM.INV(RAND(),$B$10,$B$11)))</f>
        <v/>
      </c>
      <c r="E168" s="78">
        <f>MAX(D168+0.01,MAX(0.03,MIN(0.3,_xlfn.NORM.INV(RAND(),$B$8,$B$9))))</f>
        <v/>
      </c>
      <c r="F168" s="79">
        <f>MAX(3,MIN(25,_xlfn.NORM.INV(RAND(),$B$12,$B$13)))</f>
        <v/>
      </c>
      <c r="G168" s="77">
        <f>SUMPRODUCT($B$14*((C168-$B$17)*(1-$B$15)+$B$17-$B$16)*(1+B168)^{1,2,3,4,5}/((1+E168)^{0.5,1.5,2.5,3.5,4.5}))</f>
        <v/>
      </c>
      <c r="H168" s="77">
        <f>(($B$14*(1+B168)^5*((C168-$B$17)*(1-$B$15)+$B$17-$B$16)*(1+D168)/MAX(E168-D168,0.000001))*$B$21+($B$14*(1+B168)^5*C168*F168)*(1-$B$21))/((1+E168)^4.5)</f>
        <v/>
      </c>
      <c r="I168" s="77">
        <f>G168+H168+$B$18-$B$19</f>
        <v/>
      </c>
      <c r="J168" s="80">
        <f>IF($B$20=0,0,I168/$B$20)</f>
        <v/>
      </c>
    </row>
    <row r="169">
      <c r="A169" s="12" t="n">
        <v>103</v>
      </c>
      <c r="B169" s="11">
        <f>MAX(-0.2,MIN(0.5,_xlfn.NORM.INV(RAND(),$B$4,$B$5)))</f>
        <v/>
      </c>
      <c r="C169" s="11">
        <f>MAX(0.01,MIN(0.6,_xlfn.NORM.INV(RAND(),$B$6,$B$7)))</f>
        <v/>
      </c>
      <c r="D169" s="11">
        <f>MAX(0,MIN(0.05,_xlfn.NORM.INV(RAND(),$B$10,$B$11)))</f>
        <v/>
      </c>
      <c r="E169" s="11">
        <f>MAX(D169+0.01,MAX(0.03,MIN(0.3,_xlfn.NORM.INV(RAND(),$B$8,$B$9))))</f>
        <v/>
      </c>
      <c r="F169" s="75">
        <f>MAX(3,MIN(25,_xlfn.NORM.INV(RAND(),$B$12,$B$13)))</f>
        <v/>
      </c>
      <c r="G169" s="12">
        <f>SUMPRODUCT($B$14*((C169-$B$17)*(1-$B$15)+$B$17-$B$16)*(1+B169)^{1,2,3,4,5}/((1+E169)^{0.5,1.5,2.5,3.5,4.5}))</f>
        <v/>
      </c>
      <c r="H169" s="12">
        <f>(($B$14*(1+B169)^5*((C169-$B$17)*(1-$B$15)+$B$17-$B$16)*(1+D169)/MAX(E169-D169,0.000001))*$B$21+($B$14*(1+B169)^5*C169*F169)*(1-$B$21))/((1+E169)^4.5)</f>
        <v/>
      </c>
      <c r="I169" s="12">
        <f>G169+H169+$B$18-$B$19</f>
        <v/>
      </c>
      <c r="J169" s="76">
        <f>IF($B$20=0,0,I169/$B$20)</f>
        <v/>
      </c>
    </row>
    <row r="170">
      <c r="A170" s="77" t="n">
        <v>104</v>
      </c>
      <c r="B170" s="78">
        <f>MAX(-0.2,MIN(0.5,_xlfn.NORM.INV(RAND(),$B$4,$B$5)))</f>
        <v/>
      </c>
      <c r="C170" s="78">
        <f>MAX(0.01,MIN(0.6,_xlfn.NORM.INV(RAND(),$B$6,$B$7)))</f>
        <v/>
      </c>
      <c r="D170" s="78">
        <f>MAX(0,MIN(0.05,_xlfn.NORM.INV(RAND(),$B$10,$B$11)))</f>
        <v/>
      </c>
      <c r="E170" s="78">
        <f>MAX(D170+0.01,MAX(0.03,MIN(0.3,_xlfn.NORM.INV(RAND(),$B$8,$B$9))))</f>
        <v/>
      </c>
      <c r="F170" s="79">
        <f>MAX(3,MIN(25,_xlfn.NORM.INV(RAND(),$B$12,$B$13)))</f>
        <v/>
      </c>
      <c r="G170" s="77">
        <f>SUMPRODUCT($B$14*((C170-$B$17)*(1-$B$15)+$B$17-$B$16)*(1+B170)^{1,2,3,4,5}/((1+E170)^{0.5,1.5,2.5,3.5,4.5}))</f>
        <v/>
      </c>
      <c r="H170" s="77">
        <f>(($B$14*(1+B170)^5*((C170-$B$17)*(1-$B$15)+$B$17-$B$16)*(1+D170)/MAX(E170-D170,0.000001))*$B$21+($B$14*(1+B170)^5*C170*F170)*(1-$B$21))/((1+E170)^4.5)</f>
        <v/>
      </c>
      <c r="I170" s="77">
        <f>G170+H170+$B$18-$B$19</f>
        <v/>
      </c>
      <c r="J170" s="80">
        <f>IF($B$20=0,0,I170/$B$20)</f>
        <v/>
      </c>
    </row>
    <row r="171">
      <c r="A171" s="12" t="n">
        <v>105</v>
      </c>
      <c r="B171" s="11">
        <f>MAX(-0.2,MIN(0.5,_xlfn.NORM.INV(RAND(),$B$4,$B$5)))</f>
        <v/>
      </c>
      <c r="C171" s="11">
        <f>MAX(0.01,MIN(0.6,_xlfn.NORM.INV(RAND(),$B$6,$B$7)))</f>
        <v/>
      </c>
      <c r="D171" s="11">
        <f>MAX(0,MIN(0.05,_xlfn.NORM.INV(RAND(),$B$10,$B$11)))</f>
        <v/>
      </c>
      <c r="E171" s="11">
        <f>MAX(D171+0.01,MAX(0.03,MIN(0.3,_xlfn.NORM.INV(RAND(),$B$8,$B$9))))</f>
        <v/>
      </c>
      <c r="F171" s="75">
        <f>MAX(3,MIN(25,_xlfn.NORM.INV(RAND(),$B$12,$B$13)))</f>
        <v/>
      </c>
      <c r="G171" s="12">
        <f>SUMPRODUCT($B$14*((C171-$B$17)*(1-$B$15)+$B$17-$B$16)*(1+B171)^{1,2,3,4,5}/((1+E171)^{0.5,1.5,2.5,3.5,4.5}))</f>
        <v/>
      </c>
      <c r="H171" s="12">
        <f>(($B$14*(1+B171)^5*((C171-$B$17)*(1-$B$15)+$B$17-$B$16)*(1+D171)/MAX(E171-D171,0.000001))*$B$21+($B$14*(1+B171)^5*C171*F171)*(1-$B$21))/((1+E171)^4.5)</f>
        <v/>
      </c>
      <c r="I171" s="12">
        <f>G171+H171+$B$18-$B$19</f>
        <v/>
      </c>
      <c r="J171" s="76">
        <f>IF($B$20=0,0,I171/$B$20)</f>
        <v/>
      </c>
    </row>
    <row r="172">
      <c r="A172" s="77" t="n">
        <v>106</v>
      </c>
      <c r="B172" s="78">
        <f>MAX(-0.2,MIN(0.5,_xlfn.NORM.INV(RAND(),$B$4,$B$5)))</f>
        <v/>
      </c>
      <c r="C172" s="78">
        <f>MAX(0.01,MIN(0.6,_xlfn.NORM.INV(RAND(),$B$6,$B$7)))</f>
        <v/>
      </c>
      <c r="D172" s="78">
        <f>MAX(0,MIN(0.05,_xlfn.NORM.INV(RAND(),$B$10,$B$11)))</f>
        <v/>
      </c>
      <c r="E172" s="78">
        <f>MAX(D172+0.01,MAX(0.03,MIN(0.3,_xlfn.NORM.INV(RAND(),$B$8,$B$9))))</f>
        <v/>
      </c>
      <c r="F172" s="79">
        <f>MAX(3,MIN(25,_xlfn.NORM.INV(RAND(),$B$12,$B$13)))</f>
        <v/>
      </c>
      <c r="G172" s="77">
        <f>SUMPRODUCT($B$14*((C172-$B$17)*(1-$B$15)+$B$17-$B$16)*(1+B172)^{1,2,3,4,5}/((1+E172)^{0.5,1.5,2.5,3.5,4.5}))</f>
        <v/>
      </c>
      <c r="H172" s="77">
        <f>(($B$14*(1+B172)^5*((C172-$B$17)*(1-$B$15)+$B$17-$B$16)*(1+D172)/MAX(E172-D172,0.000001))*$B$21+($B$14*(1+B172)^5*C172*F172)*(1-$B$21))/((1+E172)^4.5)</f>
        <v/>
      </c>
      <c r="I172" s="77">
        <f>G172+H172+$B$18-$B$19</f>
        <v/>
      </c>
      <c r="J172" s="80">
        <f>IF($B$20=0,0,I172/$B$20)</f>
        <v/>
      </c>
    </row>
    <row r="173">
      <c r="A173" s="12" t="n">
        <v>107</v>
      </c>
      <c r="B173" s="11">
        <f>MAX(-0.2,MIN(0.5,_xlfn.NORM.INV(RAND(),$B$4,$B$5)))</f>
        <v/>
      </c>
      <c r="C173" s="11">
        <f>MAX(0.01,MIN(0.6,_xlfn.NORM.INV(RAND(),$B$6,$B$7)))</f>
        <v/>
      </c>
      <c r="D173" s="11">
        <f>MAX(0,MIN(0.05,_xlfn.NORM.INV(RAND(),$B$10,$B$11)))</f>
        <v/>
      </c>
      <c r="E173" s="11">
        <f>MAX(D173+0.01,MAX(0.03,MIN(0.3,_xlfn.NORM.INV(RAND(),$B$8,$B$9))))</f>
        <v/>
      </c>
      <c r="F173" s="75">
        <f>MAX(3,MIN(25,_xlfn.NORM.INV(RAND(),$B$12,$B$13)))</f>
        <v/>
      </c>
      <c r="G173" s="12">
        <f>SUMPRODUCT($B$14*((C173-$B$17)*(1-$B$15)+$B$17-$B$16)*(1+B173)^{1,2,3,4,5}/((1+E173)^{0.5,1.5,2.5,3.5,4.5}))</f>
        <v/>
      </c>
      <c r="H173" s="12">
        <f>(($B$14*(1+B173)^5*((C173-$B$17)*(1-$B$15)+$B$17-$B$16)*(1+D173)/MAX(E173-D173,0.000001))*$B$21+($B$14*(1+B173)^5*C173*F173)*(1-$B$21))/((1+E173)^4.5)</f>
        <v/>
      </c>
      <c r="I173" s="12">
        <f>G173+H173+$B$18-$B$19</f>
        <v/>
      </c>
      <c r="J173" s="76">
        <f>IF($B$20=0,0,I173/$B$20)</f>
        <v/>
      </c>
    </row>
    <row r="174">
      <c r="A174" s="77" t="n">
        <v>108</v>
      </c>
      <c r="B174" s="78">
        <f>MAX(-0.2,MIN(0.5,_xlfn.NORM.INV(RAND(),$B$4,$B$5)))</f>
        <v/>
      </c>
      <c r="C174" s="78">
        <f>MAX(0.01,MIN(0.6,_xlfn.NORM.INV(RAND(),$B$6,$B$7)))</f>
        <v/>
      </c>
      <c r="D174" s="78">
        <f>MAX(0,MIN(0.05,_xlfn.NORM.INV(RAND(),$B$10,$B$11)))</f>
        <v/>
      </c>
      <c r="E174" s="78">
        <f>MAX(D174+0.01,MAX(0.03,MIN(0.3,_xlfn.NORM.INV(RAND(),$B$8,$B$9))))</f>
        <v/>
      </c>
      <c r="F174" s="79">
        <f>MAX(3,MIN(25,_xlfn.NORM.INV(RAND(),$B$12,$B$13)))</f>
        <v/>
      </c>
      <c r="G174" s="77">
        <f>SUMPRODUCT($B$14*((C174-$B$17)*(1-$B$15)+$B$17-$B$16)*(1+B174)^{1,2,3,4,5}/((1+E174)^{0.5,1.5,2.5,3.5,4.5}))</f>
        <v/>
      </c>
      <c r="H174" s="77">
        <f>(($B$14*(1+B174)^5*((C174-$B$17)*(1-$B$15)+$B$17-$B$16)*(1+D174)/MAX(E174-D174,0.000001))*$B$21+($B$14*(1+B174)^5*C174*F174)*(1-$B$21))/((1+E174)^4.5)</f>
        <v/>
      </c>
      <c r="I174" s="77">
        <f>G174+H174+$B$18-$B$19</f>
        <v/>
      </c>
      <c r="J174" s="80">
        <f>IF($B$20=0,0,I174/$B$20)</f>
        <v/>
      </c>
    </row>
    <row r="175">
      <c r="A175" s="12" t="n">
        <v>109</v>
      </c>
      <c r="B175" s="11">
        <f>MAX(-0.2,MIN(0.5,_xlfn.NORM.INV(RAND(),$B$4,$B$5)))</f>
        <v/>
      </c>
      <c r="C175" s="11">
        <f>MAX(0.01,MIN(0.6,_xlfn.NORM.INV(RAND(),$B$6,$B$7)))</f>
        <v/>
      </c>
      <c r="D175" s="11">
        <f>MAX(0,MIN(0.05,_xlfn.NORM.INV(RAND(),$B$10,$B$11)))</f>
        <v/>
      </c>
      <c r="E175" s="11">
        <f>MAX(D175+0.01,MAX(0.03,MIN(0.3,_xlfn.NORM.INV(RAND(),$B$8,$B$9))))</f>
        <v/>
      </c>
      <c r="F175" s="75">
        <f>MAX(3,MIN(25,_xlfn.NORM.INV(RAND(),$B$12,$B$13)))</f>
        <v/>
      </c>
      <c r="G175" s="12">
        <f>SUMPRODUCT($B$14*((C175-$B$17)*(1-$B$15)+$B$17-$B$16)*(1+B175)^{1,2,3,4,5}/((1+E175)^{0.5,1.5,2.5,3.5,4.5}))</f>
        <v/>
      </c>
      <c r="H175" s="12">
        <f>(($B$14*(1+B175)^5*((C175-$B$17)*(1-$B$15)+$B$17-$B$16)*(1+D175)/MAX(E175-D175,0.000001))*$B$21+($B$14*(1+B175)^5*C175*F175)*(1-$B$21))/((1+E175)^4.5)</f>
        <v/>
      </c>
      <c r="I175" s="12">
        <f>G175+H175+$B$18-$B$19</f>
        <v/>
      </c>
      <c r="J175" s="76">
        <f>IF($B$20=0,0,I175/$B$20)</f>
        <v/>
      </c>
    </row>
    <row r="176">
      <c r="A176" s="77" t="n">
        <v>110</v>
      </c>
      <c r="B176" s="78">
        <f>MAX(-0.2,MIN(0.5,_xlfn.NORM.INV(RAND(),$B$4,$B$5)))</f>
        <v/>
      </c>
      <c r="C176" s="78">
        <f>MAX(0.01,MIN(0.6,_xlfn.NORM.INV(RAND(),$B$6,$B$7)))</f>
        <v/>
      </c>
      <c r="D176" s="78">
        <f>MAX(0,MIN(0.05,_xlfn.NORM.INV(RAND(),$B$10,$B$11)))</f>
        <v/>
      </c>
      <c r="E176" s="78">
        <f>MAX(D176+0.01,MAX(0.03,MIN(0.3,_xlfn.NORM.INV(RAND(),$B$8,$B$9))))</f>
        <v/>
      </c>
      <c r="F176" s="79">
        <f>MAX(3,MIN(25,_xlfn.NORM.INV(RAND(),$B$12,$B$13)))</f>
        <v/>
      </c>
      <c r="G176" s="77">
        <f>SUMPRODUCT($B$14*((C176-$B$17)*(1-$B$15)+$B$17-$B$16)*(1+B176)^{1,2,3,4,5}/((1+E176)^{0.5,1.5,2.5,3.5,4.5}))</f>
        <v/>
      </c>
      <c r="H176" s="77">
        <f>(($B$14*(1+B176)^5*((C176-$B$17)*(1-$B$15)+$B$17-$B$16)*(1+D176)/MAX(E176-D176,0.000001))*$B$21+($B$14*(1+B176)^5*C176*F176)*(1-$B$21))/((1+E176)^4.5)</f>
        <v/>
      </c>
      <c r="I176" s="77">
        <f>G176+H176+$B$18-$B$19</f>
        <v/>
      </c>
      <c r="J176" s="80">
        <f>IF($B$20=0,0,I176/$B$20)</f>
        <v/>
      </c>
    </row>
    <row r="177">
      <c r="A177" s="12" t="n">
        <v>111</v>
      </c>
      <c r="B177" s="11">
        <f>MAX(-0.2,MIN(0.5,_xlfn.NORM.INV(RAND(),$B$4,$B$5)))</f>
        <v/>
      </c>
      <c r="C177" s="11">
        <f>MAX(0.01,MIN(0.6,_xlfn.NORM.INV(RAND(),$B$6,$B$7)))</f>
        <v/>
      </c>
      <c r="D177" s="11">
        <f>MAX(0,MIN(0.05,_xlfn.NORM.INV(RAND(),$B$10,$B$11)))</f>
        <v/>
      </c>
      <c r="E177" s="11">
        <f>MAX(D177+0.01,MAX(0.03,MIN(0.3,_xlfn.NORM.INV(RAND(),$B$8,$B$9))))</f>
        <v/>
      </c>
      <c r="F177" s="75">
        <f>MAX(3,MIN(25,_xlfn.NORM.INV(RAND(),$B$12,$B$13)))</f>
        <v/>
      </c>
      <c r="G177" s="12">
        <f>SUMPRODUCT($B$14*((C177-$B$17)*(1-$B$15)+$B$17-$B$16)*(1+B177)^{1,2,3,4,5}/((1+E177)^{0.5,1.5,2.5,3.5,4.5}))</f>
        <v/>
      </c>
      <c r="H177" s="12">
        <f>(($B$14*(1+B177)^5*((C177-$B$17)*(1-$B$15)+$B$17-$B$16)*(1+D177)/MAX(E177-D177,0.000001))*$B$21+($B$14*(1+B177)^5*C177*F177)*(1-$B$21))/((1+E177)^4.5)</f>
        <v/>
      </c>
      <c r="I177" s="12">
        <f>G177+H177+$B$18-$B$19</f>
        <v/>
      </c>
      <c r="J177" s="76">
        <f>IF($B$20=0,0,I177/$B$20)</f>
        <v/>
      </c>
    </row>
    <row r="178">
      <c r="A178" s="77" t="n">
        <v>112</v>
      </c>
      <c r="B178" s="78">
        <f>MAX(-0.2,MIN(0.5,_xlfn.NORM.INV(RAND(),$B$4,$B$5)))</f>
        <v/>
      </c>
      <c r="C178" s="78">
        <f>MAX(0.01,MIN(0.6,_xlfn.NORM.INV(RAND(),$B$6,$B$7)))</f>
        <v/>
      </c>
      <c r="D178" s="78">
        <f>MAX(0,MIN(0.05,_xlfn.NORM.INV(RAND(),$B$10,$B$11)))</f>
        <v/>
      </c>
      <c r="E178" s="78">
        <f>MAX(D178+0.01,MAX(0.03,MIN(0.3,_xlfn.NORM.INV(RAND(),$B$8,$B$9))))</f>
        <v/>
      </c>
      <c r="F178" s="79">
        <f>MAX(3,MIN(25,_xlfn.NORM.INV(RAND(),$B$12,$B$13)))</f>
        <v/>
      </c>
      <c r="G178" s="77">
        <f>SUMPRODUCT($B$14*((C178-$B$17)*(1-$B$15)+$B$17-$B$16)*(1+B178)^{1,2,3,4,5}/((1+E178)^{0.5,1.5,2.5,3.5,4.5}))</f>
        <v/>
      </c>
      <c r="H178" s="77">
        <f>(($B$14*(1+B178)^5*((C178-$B$17)*(1-$B$15)+$B$17-$B$16)*(1+D178)/MAX(E178-D178,0.000001))*$B$21+($B$14*(1+B178)^5*C178*F178)*(1-$B$21))/((1+E178)^4.5)</f>
        <v/>
      </c>
      <c r="I178" s="77">
        <f>G178+H178+$B$18-$B$19</f>
        <v/>
      </c>
      <c r="J178" s="80">
        <f>IF($B$20=0,0,I178/$B$20)</f>
        <v/>
      </c>
    </row>
    <row r="179">
      <c r="A179" s="12" t="n">
        <v>113</v>
      </c>
      <c r="B179" s="11">
        <f>MAX(-0.2,MIN(0.5,_xlfn.NORM.INV(RAND(),$B$4,$B$5)))</f>
        <v/>
      </c>
      <c r="C179" s="11">
        <f>MAX(0.01,MIN(0.6,_xlfn.NORM.INV(RAND(),$B$6,$B$7)))</f>
        <v/>
      </c>
      <c r="D179" s="11">
        <f>MAX(0,MIN(0.05,_xlfn.NORM.INV(RAND(),$B$10,$B$11)))</f>
        <v/>
      </c>
      <c r="E179" s="11">
        <f>MAX(D179+0.01,MAX(0.03,MIN(0.3,_xlfn.NORM.INV(RAND(),$B$8,$B$9))))</f>
        <v/>
      </c>
      <c r="F179" s="75">
        <f>MAX(3,MIN(25,_xlfn.NORM.INV(RAND(),$B$12,$B$13)))</f>
        <v/>
      </c>
      <c r="G179" s="12">
        <f>SUMPRODUCT($B$14*((C179-$B$17)*(1-$B$15)+$B$17-$B$16)*(1+B179)^{1,2,3,4,5}/((1+E179)^{0.5,1.5,2.5,3.5,4.5}))</f>
        <v/>
      </c>
      <c r="H179" s="12">
        <f>(($B$14*(1+B179)^5*((C179-$B$17)*(1-$B$15)+$B$17-$B$16)*(1+D179)/MAX(E179-D179,0.000001))*$B$21+($B$14*(1+B179)^5*C179*F179)*(1-$B$21))/((1+E179)^4.5)</f>
        <v/>
      </c>
      <c r="I179" s="12">
        <f>G179+H179+$B$18-$B$19</f>
        <v/>
      </c>
      <c r="J179" s="76">
        <f>IF($B$20=0,0,I179/$B$20)</f>
        <v/>
      </c>
    </row>
    <row r="180">
      <c r="A180" s="77" t="n">
        <v>114</v>
      </c>
      <c r="B180" s="78">
        <f>MAX(-0.2,MIN(0.5,_xlfn.NORM.INV(RAND(),$B$4,$B$5)))</f>
        <v/>
      </c>
      <c r="C180" s="78">
        <f>MAX(0.01,MIN(0.6,_xlfn.NORM.INV(RAND(),$B$6,$B$7)))</f>
        <v/>
      </c>
      <c r="D180" s="78">
        <f>MAX(0,MIN(0.05,_xlfn.NORM.INV(RAND(),$B$10,$B$11)))</f>
        <v/>
      </c>
      <c r="E180" s="78">
        <f>MAX(D180+0.01,MAX(0.03,MIN(0.3,_xlfn.NORM.INV(RAND(),$B$8,$B$9))))</f>
        <v/>
      </c>
      <c r="F180" s="79">
        <f>MAX(3,MIN(25,_xlfn.NORM.INV(RAND(),$B$12,$B$13)))</f>
        <v/>
      </c>
      <c r="G180" s="77">
        <f>SUMPRODUCT($B$14*((C180-$B$17)*(1-$B$15)+$B$17-$B$16)*(1+B180)^{1,2,3,4,5}/((1+E180)^{0.5,1.5,2.5,3.5,4.5}))</f>
        <v/>
      </c>
      <c r="H180" s="77">
        <f>(($B$14*(1+B180)^5*((C180-$B$17)*(1-$B$15)+$B$17-$B$16)*(1+D180)/MAX(E180-D180,0.000001))*$B$21+($B$14*(1+B180)^5*C180*F180)*(1-$B$21))/((1+E180)^4.5)</f>
        <v/>
      </c>
      <c r="I180" s="77">
        <f>G180+H180+$B$18-$B$19</f>
        <v/>
      </c>
      <c r="J180" s="80">
        <f>IF($B$20=0,0,I180/$B$20)</f>
        <v/>
      </c>
    </row>
    <row r="181">
      <c r="A181" s="12" t="n">
        <v>115</v>
      </c>
      <c r="B181" s="11">
        <f>MAX(-0.2,MIN(0.5,_xlfn.NORM.INV(RAND(),$B$4,$B$5)))</f>
        <v/>
      </c>
      <c r="C181" s="11">
        <f>MAX(0.01,MIN(0.6,_xlfn.NORM.INV(RAND(),$B$6,$B$7)))</f>
        <v/>
      </c>
      <c r="D181" s="11">
        <f>MAX(0,MIN(0.05,_xlfn.NORM.INV(RAND(),$B$10,$B$11)))</f>
        <v/>
      </c>
      <c r="E181" s="11">
        <f>MAX(D181+0.01,MAX(0.03,MIN(0.3,_xlfn.NORM.INV(RAND(),$B$8,$B$9))))</f>
        <v/>
      </c>
      <c r="F181" s="75">
        <f>MAX(3,MIN(25,_xlfn.NORM.INV(RAND(),$B$12,$B$13)))</f>
        <v/>
      </c>
      <c r="G181" s="12">
        <f>SUMPRODUCT($B$14*((C181-$B$17)*(1-$B$15)+$B$17-$B$16)*(1+B181)^{1,2,3,4,5}/((1+E181)^{0.5,1.5,2.5,3.5,4.5}))</f>
        <v/>
      </c>
      <c r="H181" s="12">
        <f>(($B$14*(1+B181)^5*((C181-$B$17)*(1-$B$15)+$B$17-$B$16)*(1+D181)/MAX(E181-D181,0.000001))*$B$21+($B$14*(1+B181)^5*C181*F181)*(1-$B$21))/((1+E181)^4.5)</f>
        <v/>
      </c>
      <c r="I181" s="12">
        <f>G181+H181+$B$18-$B$19</f>
        <v/>
      </c>
      <c r="J181" s="76">
        <f>IF($B$20=0,0,I181/$B$20)</f>
        <v/>
      </c>
    </row>
    <row r="182">
      <c r="A182" s="77" t="n">
        <v>116</v>
      </c>
      <c r="B182" s="78">
        <f>MAX(-0.2,MIN(0.5,_xlfn.NORM.INV(RAND(),$B$4,$B$5)))</f>
        <v/>
      </c>
      <c r="C182" s="78">
        <f>MAX(0.01,MIN(0.6,_xlfn.NORM.INV(RAND(),$B$6,$B$7)))</f>
        <v/>
      </c>
      <c r="D182" s="78">
        <f>MAX(0,MIN(0.05,_xlfn.NORM.INV(RAND(),$B$10,$B$11)))</f>
        <v/>
      </c>
      <c r="E182" s="78">
        <f>MAX(D182+0.01,MAX(0.03,MIN(0.3,_xlfn.NORM.INV(RAND(),$B$8,$B$9))))</f>
        <v/>
      </c>
      <c r="F182" s="79">
        <f>MAX(3,MIN(25,_xlfn.NORM.INV(RAND(),$B$12,$B$13)))</f>
        <v/>
      </c>
      <c r="G182" s="77">
        <f>SUMPRODUCT($B$14*((C182-$B$17)*(1-$B$15)+$B$17-$B$16)*(1+B182)^{1,2,3,4,5}/((1+E182)^{0.5,1.5,2.5,3.5,4.5}))</f>
        <v/>
      </c>
      <c r="H182" s="77">
        <f>(($B$14*(1+B182)^5*((C182-$B$17)*(1-$B$15)+$B$17-$B$16)*(1+D182)/MAX(E182-D182,0.000001))*$B$21+($B$14*(1+B182)^5*C182*F182)*(1-$B$21))/((1+E182)^4.5)</f>
        <v/>
      </c>
      <c r="I182" s="77">
        <f>G182+H182+$B$18-$B$19</f>
        <v/>
      </c>
      <c r="J182" s="80">
        <f>IF($B$20=0,0,I182/$B$20)</f>
        <v/>
      </c>
    </row>
    <row r="183">
      <c r="A183" s="12" t="n">
        <v>117</v>
      </c>
      <c r="B183" s="11">
        <f>MAX(-0.2,MIN(0.5,_xlfn.NORM.INV(RAND(),$B$4,$B$5)))</f>
        <v/>
      </c>
      <c r="C183" s="11">
        <f>MAX(0.01,MIN(0.6,_xlfn.NORM.INV(RAND(),$B$6,$B$7)))</f>
        <v/>
      </c>
      <c r="D183" s="11">
        <f>MAX(0,MIN(0.05,_xlfn.NORM.INV(RAND(),$B$10,$B$11)))</f>
        <v/>
      </c>
      <c r="E183" s="11">
        <f>MAX(D183+0.01,MAX(0.03,MIN(0.3,_xlfn.NORM.INV(RAND(),$B$8,$B$9))))</f>
        <v/>
      </c>
      <c r="F183" s="75">
        <f>MAX(3,MIN(25,_xlfn.NORM.INV(RAND(),$B$12,$B$13)))</f>
        <v/>
      </c>
      <c r="G183" s="12">
        <f>SUMPRODUCT($B$14*((C183-$B$17)*(1-$B$15)+$B$17-$B$16)*(1+B183)^{1,2,3,4,5}/((1+E183)^{0.5,1.5,2.5,3.5,4.5}))</f>
        <v/>
      </c>
      <c r="H183" s="12">
        <f>(($B$14*(1+B183)^5*((C183-$B$17)*(1-$B$15)+$B$17-$B$16)*(1+D183)/MAX(E183-D183,0.000001))*$B$21+($B$14*(1+B183)^5*C183*F183)*(1-$B$21))/((1+E183)^4.5)</f>
        <v/>
      </c>
      <c r="I183" s="12">
        <f>G183+H183+$B$18-$B$19</f>
        <v/>
      </c>
      <c r="J183" s="76">
        <f>IF($B$20=0,0,I183/$B$20)</f>
        <v/>
      </c>
    </row>
    <row r="184">
      <c r="A184" s="77" t="n">
        <v>118</v>
      </c>
      <c r="B184" s="78">
        <f>MAX(-0.2,MIN(0.5,_xlfn.NORM.INV(RAND(),$B$4,$B$5)))</f>
        <v/>
      </c>
      <c r="C184" s="78">
        <f>MAX(0.01,MIN(0.6,_xlfn.NORM.INV(RAND(),$B$6,$B$7)))</f>
        <v/>
      </c>
      <c r="D184" s="78">
        <f>MAX(0,MIN(0.05,_xlfn.NORM.INV(RAND(),$B$10,$B$11)))</f>
        <v/>
      </c>
      <c r="E184" s="78">
        <f>MAX(D184+0.01,MAX(0.03,MIN(0.3,_xlfn.NORM.INV(RAND(),$B$8,$B$9))))</f>
        <v/>
      </c>
      <c r="F184" s="79">
        <f>MAX(3,MIN(25,_xlfn.NORM.INV(RAND(),$B$12,$B$13)))</f>
        <v/>
      </c>
      <c r="G184" s="77">
        <f>SUMPRODUCT($B$14*((C184-$B$17)*(1-$B$15)+$B$17-$B$16)*(1+B184)^{1,2,3,4,5}/((1+E184)^{0.5,1.5,2.5,3.5,4.5}))</f>
        <v/>
      </c>
      <c r="H184" s="77">
        <f>(($B$14*(1+B184)^5*((C184-$B$17)*(1-$B$15)+$B$17-$B$16)*(1+D184)/MAX(E184-D184,0.000001))*$B$21+($B$14*(1+B184)^5*C184*F184)*(1-$B$21))/((1+E184)^4.5)</f>
        <v/>
      </c>
      <c r="I184" s="77">
        <f>G184+H184+$B$18-$B$19</f>
        <v/>
      </c>
      <c r="J184" s="80">
        <f>IF($B$20=0,0,I184/$B$20)</f>
        <v/>
      </c>
    </row>
    <row r="185">
      <c r="A185" s="12" t="n">
        <v>119</v>
      </c>
      <c r="B185" s="11">
        <f>MAX(-0.2,MIN(0.5,_xlfn.NORM.INV(RAND(),$B$4,$B$5)))</f>
        <v/>
      </c>
      <c r="C185" s="11">
        <f>MAX(0.01,MIN(0.6,_xlfn.NORM.INV(RAND(),$B$6,$B$7)))</f>
        <v/>
      </c>
      <c r="D185" s="11">
        <f>MAX(0,MIN(0.05,_xlfn.NORM.INV(RAND(),$B$10,$B$11)))</f>
        <v/>
      </c>
      <c r="E185" s="11">
        <f>MAX(D185+0.01,MAX(0.03,MIN(0.3,_xlfn.NORM.INV(RAND(),$B$8,$B$9))))</f>
        <v/>
      </c>
      <c r="F185" s="75">
        <f>MAX(3,MIN(25,_xlfn.NORM.INV(RAND(),$B$12,$B$13)))</f>
        <v/>
      </c>
      <c r="G185" s="12">
        <f>SUMPRODUCT($B$14*((C185-$B$17)*(1-$B$15)+$B$17-$B$16)*(1+B185)^{1,2,3,4,5}/((1+E185)^{0.5,1.5,2.5,3.5,4.5}))</f>
        <v/>
      </c>
      <c r="H185" s="12">
        <f>(($B$14*(1+B185)^5*((C185-$B$17)*(1-$B$15)+$B$17-$B$16)*(1+D185)/MAX(E185-D185,0.000001))*$B$21+($B$14*(1+B185)^5*C185*F185)*(1-$B$21))/((1+E185)^4.5)</f>
        <v/>
      </c>
      <c r="I185" s="12">
        <f>G185+H185+$B$18-$B$19</f>
        <v/>
      </c>
      <c r="J185" s="76">
        <f>IF($B$20=0,0,I185/$B$20)</f>
        <v/>
      </c>
    </row>
    <row r="186">
      <c r="A186" s="77" t="n">
        <v>120</v>
      </c>
      <c r="B186" s="78">
        <f>MAX(-0.2,MIN(0.5,_xlfn.NORM.INV(RAND(),$B$4,$B$5)))</f>
        <v/>
      </c>
      <c r="C186" s="78">
        <f>MAX(0.01,MIN(0.6,_xlfn.NORM.INV(RAND(),$B$6,$B$7)))</f>
        <v/>
      </c>
      <c r="D186" s="78">
        <f>MAX(0,MIN(0.05,_xlfn.NORM.INV(RAND(),$B$10,$B$11)))</f>
        <v/>
      </c>
      <c r="E186" s="78">
        <f>MAX(D186+0.01,MAX(0.03,MIN(0.3,_xlfn.NORM.INV(RAND(),$B$8,$B$9))))</f>
        <v/>
      </c>
      <c r="F186" s="79">
        <f>MAX(3,MIN(25,_xlfn.NORM.INV(RAND(),$B$12,$B$13)))</f>
        <v/>
      </c>
      <c r="G186" s="77">
        <f>SUMPRODUCT($B$14*((C186-$B$17)*(1-$B$15)+$B$17-$B$16)*(1+B186)^{1,2,3,4,5}/((1+E186)^{0.5,1.5,2.5,3.5,4.5}))</f>
        <v/>
      </c>
      <c r="H186" s="77">
        <f>(($B$14*(1+B186)^5*((C186-$B$17)*(1-$B$15)+$B$17-$B$16)*(1+D186)/MAX(E186-D186,0.000001))*$B$21+($B$14*(1+B186)^5*C186*F186)*(1-$B$21))/((1+E186)^4.5)</f>
        <v/>
      </c>
      <c r="I186" s="77">
        <f>G186+H186+$B$18-$B$19</f>
        <v/>
      </c>
      <c r="J186" s="80">
        <f>IF($B$20=0,0,I186/$B$20)</f>
        <v/>
      </c>
    </row>
    <row r="187">
      <c r="A187" s="12" t="n">
        <v>121</v>
      </c>
      <c r="B187" s="11">
        <f>MAX(-0.2,MIN(0.5,_xlfn.NORM.INV(RAND(),$B$4,$B$5)))</f>
        <v/>
      </c>
      <c r="C187" s="11">
        <f>MAX(0.01,MIN(0.6,_xlfn.NORM.INV(RAND(),$B$6,$B$7)))</f>
        <v/>
      </c>
      <c r="D187" s="11">
        <f>MAX(0,MIN(0.05,_xlfn.NORM.INV(RAND(),$B$10,$B$11)))</f>
        <v/>
      </c>
      <c r="E187" s="11">
        <f>MAX(D187+0.01,MAX(0.03,MIN(0.3,_xlfn.NORM.INV(RAND(),$B$8,$B$9))))</f>
        <v/>
      </c>
      <c r="F187" s="75">
        <f>MAX(3,MIN(25,_xlfn.NORM.INV(RAND(),$B$12,$B$13)))</f>
        <v/>
      </c>
      <c r="G187" s="12">
        <f>SUMPRODUCT($B$14*((C187-$B$17)*(1-$B$15)+$B$17-$B$16)*(1+B187)^{1,2,3,4,5}/((1+E187)^{0.5,1.5,2.5,3.5,4.5}))</f>
        <v/>
      </c>
      <c r="H187" s="12">
        <f>(($B$14*(1+B187)^5*((C187-$B$17)*(1-$B$15)+$B$17-$B$16)*(1+D187)/MAX(E187-D187,0.000001))*$B$21+($B$14*(1+B187)^5*C187*F187)*(1-$B$21))/((1+E187)^4.5)</f>
        <v/>
      </c>
      <c r="I187" s="12">
        <f>G187+H187+$B$18-$B$19</f>
        <v/>
      </c>
      <c r="J187" s="76">
        <f>IF($B$20=0,0,I187/$B$20)</f>
        <v/>
      </c>
    </row>
    <row r="188">
      <c r="A188" s="77" t="n">
        <v>122</v>
      </c>
      <c r="B188" s="78">
        <f>MAX(-0.2,MIN(0.5,_xlfn.NORM.INV(RAND(),$B$4,$B$5)))</f>
        <v/>
      </c>
      <c r="C188" s="78">
        <f>MAX(0.01,MIN(0.6,_xlfn.NORM.INV(RAND(),$B$6,$B$7)))</f>
        <v/>
      </c>
      <c r="D188" s="78">
        <f>MAX(0,MIN(0.05,_xlfn.NORM.INV(RAND(),$B$10,$B$11)))</f>
        <v/>
      </c>
      <c r="E188" s="78">
        <f>MAX(D188+0.01,MAX(0.03,MIN(0.3,_xlfn.NORM.INV(RAND(),$B$8,$B$9))))</f>
        <v/>
      </c>
      <c r="F188" s="79">
        <f>MAX(3,MIN(25,_xlfn.NORM.INV(RAND(),$B$12,$B$13)))</f>
        <v/>
      </c>
      <c r="G188" s="77">
        <f>SUMPRODUCT($B$14*((C188-$B$17)*(1-$B$15)+$B$17-$B$16)*(1+B188)^{1,2,3,4,5}/((1+E188)^{0.5,1.5,2.5,3.5,4.5}))</f>
        <v/>
      </c>
      <c r="H188" s="77">
        <f>(($B$14*(1+B188)^5*((C188-$B$17)*(1-$B$15)+$B$17-$B$16)*(1+D188)/MAX(E188-D188,0.000001))*$B$21+($B$14*(1+B188)^5*C188*F188)*(1-$B$21))/((1+E188)^4.5)</f>
        <v/>
      </c>
      <c r="I188" s="77">
        <f>G188+H188+$B$18-$B$19</f>
        <v/>
      </c>
      <c r="J188" s="80">
        <f>IF($B$20=0,0,I188/$B$20)</f>
        <v/>
      </c>
    </row>
    <row r="189">
      <c r="A189" s="12" t="n">
        <v>123</v>
      </c>
      <c r="B189" s="11">
        <f>MAX(-0.2,MIN(0.5,_xlfn.NORM.INV(RAND(),$B$4,$B$5)))</f>
        <v/>
      </c>
      <c r="C189" s="11">
        <f>MAX(0.01,MIN(0.6,_xlfn.NORM.INV(RAND(),$B$6,$B$7)))</f>
        <v/>
      </c>
      <c r="D189" s="11">
        <f>MAX(0,MIN(0.05,_xlfn.NORM.INV(RAND(),$B$10,$B$11)))</f>
        <v/>
      </c>
      <c r="E189" s="11">
        <f>MAX(D189+0.01,MAX(0.03,MIN(0.3,_xlfn.NORM.INV(RAND(),$B$8,$B$9))))</f>
        <v/>
      </c>
      <c r="F189" s="75">
        <f>MAX(3,MIN(25,_xlfn.NORM.INV(RAND(),$B$12,$B$13)))</f>
        <v/>
      </c>
      <c r="G189" s="12">
        <f>SUMPRODUCT($B$14*((C189-$B$17)*(1-$B$15)+$B$17-$B$16)*(1+B189)^{1,2,3,4,5}/((1+E189)^{0.5,1.5,2.5,3.5,4.5}))</f>
        <v/>
      </c>
      <c r="H189" s="12">
        <f>(($B$14*(1+B189)^5*((C189-$B$17)*(1-$B$15)+$B$17-$B$16)*(1+D189)/MAX(E189-D189,0.000001))*$B$21+($B$14*(1+B189)^5*C189*F189)*(1-$B$21))/((1+E189)^4.5)</f>
        <v/>
      </c>
      <c r="I189" s="12">
        <f>G189+H189+$B$18-$B$19</f>
        <v/>
      </c>
      <c r="J189" s="76">
        <f>IF($B$20=0,0,I189/$B$20)</f>
        <v/>
      </c>
    </row>
    <row r="190">
      <c r="A190" s="77" t="n">
        <v>124</v>
      </c>
      <c r="B190" s="78">
        <f>MAX(-0.2,MIN(0.5,_xlfn.NORM.INV(RAND(),$B$4,$B$5)))</f>
        <v/>
      </c>
      <c r="C190" s="78">
        <f>MAX(0.01,MIN(0.6,_xlfn.NORM.INV(RAND(),$B$6,$B$7)))</f>
        <v/>
      </c>
      <c r="D190" s="78">
        <f>MAX(0,MIN(0.05,_xlfn.NORM.INV(RAND(),$B$10,$B$11)))</f>
        <v/>
      </c>
      <c r="E190" s="78">
        <f>MAX(D190+0.01,MAX(0.03,MIN(0.3,_xlfn.NORM.INV(RAND(),$B$8,$B$9))))</f>
        <v/>
      </c>
      <c r="F190" s="79">
        <f>MAX(3,MIN(25,_xlfn.NORM.INV(RAND(),$B$12,$B$13)))</f>
        <v/>
      </c>
      <c r="G190" s="77">
        <f>SUMPRODUCT($B$14*((C190-$B$17)*(1-$B$15)+$B$17-$B$16)*(1+B190)^{1,2,3,4,5}/((1+E190)^{0.5,1.5,2.5,3.5,4.5}))</f>
        <v/>
      </c>
      <c r="H190" s="77">
        <f>(($B$14*(1+B190)^5*((C190-$B$17)*(1-$B$15)+$B$17-$B$16)*(1+D190)/MAX(E190-D190,0.000001))*$B$21+($B$14*(1+B190)^5*C190*F190)*(1-$B$21))/((1+E190)^4.5)</f>
        <v/>
      </c>
      <c r="I190" s="77">
        <f>G190+H190+$B$18-$B$19</f>
        <v/>
      </c>
      <c r="J190" s="80">
        <f>IF($B$20=0,0,I190/$B$20)</f>
        <v/>
      </c>
    </row>
    <row r="191">
      <c r="A191" s="12" t="n">
        <v>125</v>
      </c>
      <c r="B191" s="11">
        <f>MAX(-0.2,MIN(0.5,_xlfn.NORM.INV(RAND(),$B$4,$B$5)))</f>
        <v/>
      </c>
      <c r="C191" s="11">
        <f>MAX(0.01,MIN(0.6,_xlfn.NORM.INV(RAND(),$B$6,$B$7)))</f>
        <v/>
      </c>
      <c r="D191" s="11">
        <f>MAX(0,MIN(0.05,_xlfn.NORM.INV(RAND(),$B$10,$B$11)))</f>
        <v/>
      </c>
      <c r="E191" s="11">
        <f>MAX(D191+0.01,MAX(0.03,MIN(0.3,_xlfn.NORM.INV(RAND(),$B$8,$B$9))))</f>
        <v/>
      </c>
      <c r="F191" s="75">
        <f>MAX(3,MIN(25,_xlfn.NORM.INV(RAND(),$B$12,$B$13)))</f>
        <v/>
      </c>
      <c r="G191" s="12">
        <f>SUMPRODUCT($B$14*((C191-$B$17)*(1-$B$15)+$B$17-$B$16)*(1+B191)^{1,2,3,4,5}/((1+E191)^{0.5,1.5,2.5,3.5,4.5}))</f>
        <v/>
      </c>
      <c r="H191" s="12">
        <f>(($B$14*(1+B191)^5*((C191-$B$17)*(1-$B$15)+$B$17-$B$16)*(1+D191)/MAX(E191-D191,0.000001))*$B$21+($B$14*(1+B191)^5*C191*F191)*(1-$B$21))/((1+E191)^4.5)</f>
        <v/>
      </c>
      <c r="I191" s="12">
        <f>G191+H191+$B$18-$B$19</f>
        <v/>
      </c>
      <c r="J191" s="76">
        <f>IF($B$20=0,0,I191/$B$20)</f>
        <v/>
      </c>
    </row>
    <row r="192">
      <c r="A192" s="77" t="n">
        <v>126</v>
      </c>
      <c r="B192" s="78">
        <f>MAX(-0.2,MIN(0.5,_xlfn.NORM.INV(RAND(),$B$4,$B$5)))</f>
        <v/>
      </c>
      <c r="C192" s="78">
        <f>MAX(0.01,MIN(0.6,_xlfn.NORM.INV(RAND(),$B$6,$B$7)))</f>
        <v/>
      </c>
      <c r="D192" s="78">
        <f>MAX(0,MIN(0.05,_xlfn.NORM.INV(RAND(),$B$10,$B$11)))</f>
        <v/>
      </c>
      <c r="E192" s="78">
        <f>MAX(D192+0.01,MAX(0.03,MIN(0.3,_xlfn.NORM.INV(RAND(),$B$8,$B$9))))</f>
        <v/>
      </c>
      <c r="F192" s="79">
        <f>MAX(3,MIN(25,_xlfn.NORM.INV(RAND(),$B$12,$B$13)))</f>
        <v/>
      </c>
      <c r="G192" s="77">
        <f>SUMPRODUCT($B$14*((C192-$B$17)*(1-$B$15)+$B$17-$B$16)*(1+B192)^{1,2,3,4,5}/((1+E192)^{0.5,1.5,2.5,3.5,4.5}))</f>
        <v/>
      </c>
      <c r="H192" s="77">
        <f>(($B$14*(1+B192)^5*((C192-$B$17)*(1-$B$15)+$B$17-$B$16)*(1+D192)/MAX(E192-D192,0.000001))*$B$21+($B$14*(1+B192)^5*C192*F192)*(1-$B$21))/((1+E192)^4.5)</f>
        <v/>
      </c>
      <c r="I192" s="77">
        <f>G192+H192+$B$18-$B$19</f>
        <v/>
      </c>
      <c r="J192" s="80">
        <f>IF($B$20=0,0,I192/$B$20)</f>
        <v/>
      </c>
    </row>
    <row r="193">
      <c r="A193" s="12" t="n">
        <v>127</v>
      </c>
      <c r="B193" s="11">
        <f>MAX(-0.2,MIN(0.5,_xlfn.NORM.INV(RAND(),$B$4,$B$5)))</f>
        <v/>
      </c>
      <c r="C193" s="11">
        <f>MAX(0.01,MIN(0.6,_xlfn.NORM.INV(RAND(),$B$6,$B$7)))</f>
        <v/>
      </c>
      <c r="D193" s="11">
        <f>MAX(0,MIN(0.05,_xlfn.NORM.INV(RAND(),$B$10,$B$11)))</f>
        <v/>
      </c>
      <c r="E193" s="11">
        <f>MAX(D193+0.01,MAX(0.03,MIN(0.3,_xlfn.NORM.INV(RAND(),$B$8,$B$9))))</f>
        <v/>
      </c>
      <c r="F193" s="75">
        <f>MAX(3,MIN(25,_xlfn.NORM.INV(RAND(),$B$12,$B$13)))</f>
        <v/>
      </c>
      <c r="G193" s="12">
        <f>SUMPRODUCT($B$14*((C193-$B$17)*(1-$B$15)+$B$17-$B$16)*(1+B193)^{1,2,3,4,5}/((1+E193)^{0.5,1.5,2.5,3.5,4.5}))</f>
        <v/>
      </c>
      <c r="H193" s="12">
        <f>(($B$14*(1+B193)^5*((C193-$B$17)*(1-$B$15)+$B$17-$B$16)*(1+D193)/MAX(E193-D193,0.000001))*$B$21+($B$14*(1+B193)^5*C193*F193)*(1-$B$21))/((1+E193)^4.5)</f>
        <v/>
      </c>
      <c r="I193" s="12">
        <f>G193+H193+$B$18-$B$19</f>
        <v/>
      </c>
      <c r="J193" s="76">
        <f>IF($B$20=0,0,I193/$B$20)</f>
        <v/>
      </c>
    </row>
    <row r="194">
      <c r="A194" s="77" t="n">
        <v>128</v>
      </c>
      <c r="B194" s="78">
        <f>MAX(-0.2,MIN(0.5,_xlfn.NORM.INV(RAND(),$B$4,$B$5)))</f>
        <v/>
      </c>
      <c r="C194" s="78">
        <f>MAX(0.01,MIN(0.6,_xlfn.NORM.INV(RAND(),$B$6,$B$7)))</f>
        <v/>
      </c>
      <c r="D194" s="78">
        <f>MAX(0,MIN(0.05,_xlfn.NORM.INV(RAND(),$B$10,$B$11)))</f>
        <v/>
      </c>
      <c r="E194" s="78">
        <f>MAX(D194+0.01,MAX(0.03,MIN(0.3,_xlfn.NORM.INV(RAND(),$B$8,$B$9))))</f>
        <v/>
      </c>
      <c r="F194" s="79">
        <f>MAX(3,MIN(25,_xlfn.NORM.INV(RAND(),$B$12,$B$13)))</f>
        <v/>
      </c>
      <c r="G194" s="77">
        <f>SUMPRODUCT($B$14*((C194-$B$17)*(1-$B$15)+$B$17-$B$16)*(1+B194)^{1,2,3,4,5}/((1+E194)^{0.5,1.5,2.5,3.5,4.5}))</f>
        <v/>
      </c>
      <c r="H194" s="77">
        <f>(($B$14*(1+B194)^5*((C194-$B$17)*(1-$B$15)+$B$17-$B$16)*(1+D194)/MAX(E194-D194,0.000001))*$B$21+($B$14*(1+B194)^5*C194*F194)*(1-$B$21))/((1+E194)^4.5)</f>
        <v/>
      </c>
      <c r="I194" s="77">
        <f>G194+H194+$B$18-$B$19</f>
        <v/>
      </c>
      <c r="J194" s="80">
        <f>IF($B$20=0,0,I194/$B$20)</f>
        <v/>
      </c>
    </row>
    <row r="195">
      <c r="A195" s="12" t="n">
        <v>129</v>
      </c>
      <c r="B195" s="11">
        <f>MAX(-0.2,MIN(0.5,_xlfn.NORM.INV(RAND(),$B$4,$B$5)))</f>
        <v/>
      </c>
      <c r="C195" s="11">
        <f>MAX(0.01,MIN(0.6,_xlfn.NORM.INV(RAND(),$B$6,$B$7)))</f>
        <v/>
      </c>
      <c r="D195" s="11">
        <f>MAX(0,MIN(0.05,_xlfn.NORM.INV(RAND(),$B$10,$B$11)))</f>
        <v/>
      </c>
      <c r="E195" s="11">
        <f>MAX(D195+0.01,MAX(0.03,MIN(0.3,_xlfn.NORM.INV(RAND(),$B$8,$B$9))))</f>
        <v/>
      </c>
      <c r="F195" s="75">
        <f>MAX(3,MIN(25,_xlfn.NORM.INV(RAND(),$B$12,$B$13)))</f>
        <v/>
      </c>
      <c r="G195" s="12">
        <f>SUMPRODUCT($B$14*((C195-$B$17)*(1-$B$15)+$B$17-$B$16)*(1+B195)^{1,2,3,4,5}/((1+E195)^{0.5,1.5,2.5,3.5,4.5}))</f>
        <v/>
      </c>
      <c r="H195" s="12">
        <f>(($B$14*(1+B195)^5*((C195-$B$17)*(1-$B$15)+$B$17-$B$16)*(1+D195)/MAX(E195-D195,0.000001))*$B$21+($B$14*(1+B195)^5*C195*F195)*(1-$B$21))/((1+E195)^4.5)</f>
        <v/>
      </c>
      <c r="I195" s="12">
        <f>G195+H195+$B$18-$B$19</f>
        <v/>
      </c>
      <c r="J195" s="76">
        <f>IF($B$20=0,0,I195/$B$20)</f>
        <v/>
      </c>
    </row>
    <row r="196">
      <c r="A196" s="77" t="n">
        <v>130</v>
      </c>
      <c r="B196" s="78">
        <f>MAX(-0.2,MIN(0.5,_xlfn.NORM.INV(RAND(),$B$4,$B$5)))</f>
        <v/>
      </c>
      <c r="C196" s="78">
        <f>MAX(0.01,MIN(0.6,_xlfn.NORM.INV(RAND(),$B$6,$B$7)))</f>
        <v/>
      </c>
      <c r="D196" s="78">
        <f>MAX(0,MIN(0.05,_xlfn.NORM.INV(RAND(),$B$10,$B$11)))</f>
        <v/>
      </c>
      <c r="E196" s="78">
        <f>MAX(D196+0.01,MAX(0.03,MIN(0.3,_xlfn.NORM.INV(RAND(),$B$8,$B$9))))</f>
        <v/>
      </c>
      <c r="F196" s="79">
        <f>MAX(3,MIN(25,_xlfn.NORM.INV(RAND(),$B$12,$B$13)))</f>
        <v/>
      </c>
      <c r="G196" s="77">
        <f>SUMPRODUCT($B$14*((C196-$B$17)*(1-$B$15)+$B$17-$B$16)*(1+B196)^{1,2,3,4,5}/((1+E196)^{0.5,1.5,2.5,3.5,4.5}))</f>
        <v/>
      </c>
      <c r="H196" s="77">
        <f>(($B$14*(1+B196)^5*((C196-$B$17)*(1-$B$15)+$B$17-$B$16)*(1+D196)/MAX(E196-D196,0.000001))*$B$21+($B$14*(1+B196)^5*C196*F196)*(1-$B$21))/((1+E196)^4.5)</f>
        <v/>
      </c>
      <c r="I196" s="77">
        <f>G196+H196+$B$18-$B$19</f>
        <v/>
      </c>
      <c r="J196" s="80">
        <f>IF($B$20=0,0,I196/$B$20)</f>
        <v/>
      </c>
    </row>
    <row r="197">
      <c r="A197" s="12" t="n">
        <v>131</v>
      </c>
      <c r="B197" s="11">
        <f>MAX(-0.2,MIN(0.5,_xlfn.NORM.INV(RAND(),$B$4,$B$5)))</f>
        <v/>
      </c>
      <c r="C197" s="11">
        <f>MAX(0.01,MIN(0.6,_xlfn.NORM.INV(RAND(),$B$6,$B$7)))</f>
        <v/>
      </c>
      <c r="D197" s="11">
        <f>MAX(0,MIN(0.05,_xlfn.NORM.INV(RAND(),$B$10,$B$11)))</f>
        <v/>
      </c>
      <c r="E197" s="11">
        <f>MAX(D197+0.01,MAX(0.03,MIN(0.3,_xlfn.NORM.INV(RAND(),$B$8,$B$9))))</f>
        <v/>
      </c>
      <c r="F197" s="75">
        <f>MAX(3,MIN(25,_xlfn.NORM.INV(RAND(),$B$12,$B$13)))</f>
        <v/>
      </c>
      <c r="G197" s="12">
        <f>SUMPRODUCT($B$14*((C197-$B$17)*(1-$B$15)+$B$17-$B$16)*(1+B197)^{1,2,3,4,5}/((1+E197)^{0.5,1.5,2.5,3.5,4.5}))</f>
        <v/>
      </c>
      <c r="H197" s="12">
        <f>(($B$14*(1+B197)^5*((C197-$B$17)*(1-$B$15)+$B$17-$B$16)*(1+D197)/MAX(E197-D197,0.000001))*$B$21+($B$14*(1+B197)^5*C197*F197)*(1-$B$21))/((1+E197)^4.5)</f>
        <v/>
      </c>
      <c r="I197" s="12">
        <f>G197+H197+$B$18-$B$19</f>
        <v/>
      </c>
      <c r="J197" s="76">
        <f>IF($B$20=0,0,I197/$B$20)</f>
        <v/>
      </c>
    </row>
    <row r="198">
      <c r="A198" s="77" t="n">
        <v>132</v>
      </c>
      <c r="B198" s="78">
        <f>MAX(-0.2,MIN(0.5,_xlfn.NORM.INV(RAND(),$B$4,$B$5)))</f>
        <v/>
      </c>
      <c r="C198" s="78">
        <f>MAX(0.01,MIN(0.6,_xlfn.NORM.INV(RAND(),$B$6,$B$7)))</f>
        <v/>
      </c>
      <c r="D198" s="78">
        <f>MAX(0,MIN(0.05,_xlfn.NORM.INV(RAND(),$B$10,$B$11)))</f>
        <v/>
      </c>
      <c r="E198" s="78">
        <f>MAX(D198+0.01,MAX(0.03,MIN(0.3,_xlfn.NORM.INV(RAND(),$B$8,$B$9))))</f>
        <v/>
      </c>
      <c r="F198" s="79">
        <f>MAX(3,MIN(25,_xlfn.NORM.INV(RAND(),$B$12,$B$13)))</f>
        <v/>
      </c>
      <c r="G198" s="77">
        <f>SUMPRODUCT($B$14*((C198-$B$17)*(1-$B$15)+$B$17-$B$16)*(1+B198)^{1,2,3,4,5}/((1+E198)^{0.5,1.5,2.5,3.5,4.5}))</f>
        <v/>
      </c>
      <c r="H198" s="77">
        <f>(($B$14*(1+B198)^5*((C198-$B$17)*(1-$B$15)+$B$17-$B$16)*(1+D198)/MAX(E198-D198,0.000001))*$B$21+($B$14*(1+B198)^5*C198*F198)*(1-$B$21))/((1+E198)^4.5)</f>
        <v/>
      </c>
      <c r="I198" s="77">
        <f>G198+H198+$B$18-$B$19</f>
        <v/>
      </c>
      <c r="J198" s="80">
        <f>IF($B$20=0,0,I198/$B$20)</f>
        <v/>
      </c>
    </row>
    <row r="199">
      <c r="A199" s="12" t="n">
        <v>133</v>
      </c>
      <c r="B199" s="11">
        <f>MAX(-0.2,MIN(0.5,_xlfn.NORM.INV(RAND(),$B$4,$B$5)))</f>
        <v/>
      </c>
      <c r="C199" s="11">
        <f>MAX(0.01,MIN(0.6,_xlfn.NORM.INV(RAND(),$B$6,$B$7)))</f>
        <v/>
      </c>
      <c r="D199" s="11">
        <f>MAX(0,MIN(0.05,_xlfn.NORM.INV(RAND(),$B$10,$B$11)))</f>
        <v/>
      </c>
      <c r="E199" s="11">
        <f>MAX(D199+0.01,MAX(0.03,MIN(0.3,_xlfn.NORM.INV(RAND(),$B$8,$B$9))))</f>
        <v/>
      </c>
      <c r="F199" s="75">
        <f>MAX(3,MIN(25,_xlfn.NORM.INV(RAND(),$B$12,$B$13)))</f>
        <v/>
      </c>
      <c r="G199" s="12">
        <f>SUMPRODUCT($B$14*((C199-$B$17)*(1-$B$15)+$B$17-$B$16)*(1+B199)^{1,2,3,4,5}/((1+E199)^{0.5,1.5,2.5,3.5,4.5}))</f>
        <v/>
      </c>
      <c r="H199" s="12">
        <f>(($B$14*(1+B199)^5*((C199-$B$17)*(1-$B$15)+$B$17-$B$16)*(1+D199)/MAX(E199-D199,0.000001))*$B$21+($B$14*(1+B199)^5*C199*F199)*(1-$B$21))/((1+E199)^4.5)</f>
        <v/>
      </c>
      <c r="I199" s="12">
        <f>G199+H199+$B$18-$B$19</f>
        <v/>
      </c>
      <c r="J199" s="76">
        <f>IF($B$20=0,0,I199/$B$20)</f>
        <v/>
      </c>
    </row>
    <row r="200">
      <c r="A200" s="77" t="n">
        <v>134</v>
      </c>
      <c r="B200" s="78">
        <f>MAX(-0.2,MIN(0.5,_xlfn.NORM.INV(RAND(),$B$4,$B$5)))</f>
        <v/>
      </c>
      <c r="C200" s="78">
        <f>MAX(0.01,MIN(0.6,_xlfn.NORM.INV(RAND(),$B$6,$B$7)))</f>
        <v/>
      </c>
      <c r="D200" s="78">
        <f>MAX(0,MIN(0.05,_xlfn.NORM.INV(RAND(),$B$10,$B$11)))</f>
        <v/>
      </c>
      <c r="E200" s="78">
        <f>MAX(D200+0.01,MAX(0.03,MIN(0.3,_xlfn.NORM.INV(RAND(),$B$8,$B$9))))</f>
        <v/>
      </c>
      <c r="F200" s="79">
        <f>MAX(3,MIN(25,_xlfn.NORM.INV(RAND(),$B$12,$B$13)))</f>
        <v/>
      </c>
      <c r="G200" s="77">
        <f>SUMPRODUCT($B$14*((C200-$B$17)*(1-$B$15)+$B$17-$B$16)*(1+B200)^{1,2,3,4,5}/((1+E200)^{0.5,1.5,2.5,3.5,4.5}))</f>
        <v/>
      </c>
      <c r="H200" s="77">
        <f>(($B$14*(1+B200)^5*((C200-$B$17)*(1-$B$15)+$B$17-$B$16)*(1+D200)/MAX(E200-D200,0.000001))*$B$21+($B$14*(1+B200)^5*C200*F200)*(1-$B$21))/((1+E200)^4.5)</f>
        <v/>
      </c>
      <c r="I200" s="77">
        <f>G200+H200+$B$18-$B$19</f>
        <v/>
      </c>
      <c r="J200" s="80">
        <f>IF($B$20=0,0,I200/$B$20)</f>
        <v/>
      </c>
    </row>
    <row r="201">
      <c r="A201" s="12" t="n">
        <v>135</v>
      </c>
      <c r="B201" s="11">
        <f>MAX(-0.2,MIN(0.5,_xlfn.NORM.INV(RAND(),$B$4,$B$5)))</f>
        <v/>
      </c>
      <c r="C201" s="11">
        <f>MAX(0.01,MIN(0.6,_xlfn.NORM.INV(RAND(),$B$6,$B$7)))</f>
        <v/>
      </c>
      <c r="D201" s="11">
        <f>MAX(0,MIN(0.05,_xlfn.NORM.INV(RAND(),$B$10,$B$11)))</f>
        <v/>
      </c>
      <c r="E201" s="11">
        <f>MAX(D201+0.01,MAX(0.03,MIN(0.3,_xlfn.NORM.INV(RAND(),$B$8,$B$9))))</f>
        <v/>
      </c>
      <c r="F201" s="75">
        <f>MAX(3,MIN(25,_xlfn.NORM.INV(RAND(),$B$12,$B$13)))</f>
        <v/>
      </c>
      <c r="G201" s="12">
        <f>SUMPRODUCT($B$14*((C201-$B$17)*(1-$B$15)+$B$17-$B$16)*(1+B201)^{1,2,3,4,5}/((1+E201)^{0.5,1.5,2.5,3.5,4.5}))</f>
        <v/>
      </c>
      <c r="H201" s="12">
        <f>(($B$14*(1+B201)^5*((C201-$B$17)*(1-$B$15)+$B$17-$B$16)*(1+D201)/MAX(E201-D201,0.000001))*$B$21+($B$14*(1+B201)^5*C201*F201)*(1-$B$21))/((1+E201)^4.5)</f>
        <v/>
      </c>
      <c r="I201" s="12">
        <f>G201+H201+$B$18-$B$19</f>
        <v/>
      </c>
      <c r="J201" s="76">
        <f>IF($B$20=0,0,I201/$B$20)</f>
        <v/>
      </c>
    </row>
    <row r="202">
      <c r="A202" s="77" t="n">
        <v>136</v>
      </c>
      <c r="B202" s="78">
        <f>MAX(-0.2,MIN(0.5,_xlfn.NORM.INV(RAND(),$B$4,$B$5)))</f>
        <v/>
      </c>
      <c r="C202" s="78">
        <f>MAX(0.01,MIN(0.6,_xlfn.NORM.INV(RAND(),$B$6,$B$7)))</f>
        <v/>
      </c>
      <c r="D202" s="78">
        <f>MAX(0,MIN(0.05,_xlfn.NORM.INV(RAND(),$B$10,$B$11)))</f>
        <v/>
      </c>
      <c r="E202" s="78">
        <f>MAX(D202+0.01,MAX(0.03,MIN(0.3,_xlfn.NORM.INV(RAND(),$B$8,$B$9))))</f>
        <v/>
      </c>
      <c r="F202" s="79">
        <f>MAX(3,MIN(25,_xlfn.NORM.INV(RAND(),$B$12,$B$13)))</f>
        <v/>
      </c>
      <c r="G202" s="77">
        <f>SUMPRODUCT($B$14*((C202-$B$17)*(1-$B$15)+$B$17-$B$16)*(1+B202)^{1,2,3,4,5}/((1+E202)^{0.5,1.5,2.5,3.5,4.5}))</f>
        <v/>
      </c>
      <c r="H202" s="77">
        <f>(($B$14*(1+B202)^5*((C202-$B$17)*(1-$B$15)+$B$17-$B$16)*(1+D202)/MAX(E202-D202,0.000001))*$B$21+($B$14*(1+B202)^5*C202*F202)*(1-$B$21))/((1+E202)^4.5)</f>
        <v/>
      </c>
      <c r="I202" s="77">
        <f>G202+H202+$B$18-$B$19</f>
        <v/>
      </c>
      <c r="J202" s="80">
        <f>IF($B$20=0,0,I202/$B$20)</f>
        <v/>
      </c>
    </row>
    <row r="203">
      <c r="A203" s="12" t="n">
        <v>137</v>
      </c>
      <c r="B203" s="11">
        <f>MAX(-0.2,MIN(0.5,_xlfn.NORM.INV(RAND(),$B$4,$B$5)))</f>
        <v/>
      </c>
      <c r="C203" s="11">
        <f>MAX(0.01,MIN(0.6,_xlfn.NORM.INV(RAND(),$B$6,$B$7)))</f>
        <v/>
      </c>
      <c r="D203" s="11">
        <f>MAX(0,MIN(0.05,_xlfn.NORM.INV(RAND(),$B$10,$B$11)))</f>
        <v/>
      </c>
      <c r="E203" s="11">
        <f>MAX(D203+0.01,MAX(0.03,MIN(0.3,_xlfn.NORM.INV(RAND(),$B$8,$B$9))))</f>
        <v/>
      </c>
      <c r="F203" s="75">
        <f>MAX(3,MIN(25,_xlfn.NORM.INV(RAND(),$B$12,$B$13)))</f>
        <v/>
      </c>
      <c r="G203" s="12">
        <f>SUMPRODUCT($B$14*((C203-$B$17)*(1-$B$15)+$B$17-$B$16)*(1+B203)^{1,2,3,4,5}/((1+E203)^{0.5,1.5,2.5,3.5,4.5}))</f>
        <v/>
      </c>
      <c r="H203" s="12">
        <f>(($B$14*(1+B203)^5*((C203-$B$17)*(1-$B$15)+$B$17-$B$16)*(1+D203)/MAX(E203-D203,0.000001))*$B$21+($B$14*(1+B203)^5*C203*F203)*(1-$B$21))/((1+E203)^4.5)</f>
        <v/>
      </c>
      <c r="I203" s="12">
        <f>G203+H203+$B$18-$B$19</f>
        <v/>
      </c>
      <c r="J203" s="76">
        <f>IF($B$20=0,0,I203/$B$20)</f>
        <v/>
      </c>
    </row>
    <row r="204">
      <c r="A204" s="77" t="n">
        <v>138</v>
      </c>
      <c r="B204" s="78">
        <f>MAX(-0.2,MIN(0.5,_xlfn.NORM.INV(RAND(),$B$4,$B$5)))</f>
        <v/>
      </c>
      <c r="C204" s="78">
        <f>MAX(0.01,MIN(0.6,_xlfn.NORM.INV(RAND(),$B$6,$B$7)))</f>
        <v/>
      </c>
      <c r="D204" s="78">
        <f>MAX(0,MIN(0.05,_xlfn.NORM.INV(RAND(),$B$10,$B$11)))</f>
        <v/>
      </c>
      <c r="E204" s="78">
        <f>MAX(D204+0.01,MAX(0.03,MIN(0.3,_xlfn.NORM.INV(RAND(),$B$8,$B$9))))</f>
        <v/>
      </c>
      <c r="F204" s="79">
        <f>MAX(3,MIN(25,_xlfn.NORM.INV(RAND(),$B$12,$B$13)))</f>
        <v/>
      </c>
      <c r="G204" s="77">
        <f>SUMPRODUCT($B$14*((C204-$B$17)*(1-$B$15)+$B$17-$B$16)*(1+B204)^{1,2,3,4,5}/((1+E204)^{0.5,1.5,2.5,3.5,4.5}))</f>
        <v/>
      </c>
      <c r="H204" s="77">
        <f>(($B$14*(1+B204)^5*((C204-$B$17)*(1-$B$15)+$B$17-$B$16)*(1+D204)/MAX(E204-D204,0.000001))*$B$21+($B$14*(1+B204)^5*C204*F204)*(1-$B$21))/((1+E204)^4.5)</f>
        <v/>
      </c>
      <c r="I204" s="77">
        <f>G204+H204+$B$18-$B$19</f>
        <v/>
      </c>
      <c r="J204" s="80">
        <f>IF($B$20=0,0,I204/$B$20)</f>
        <v/>
      </c>
    </row>
    <row r="205">
      <c r="A205" s="12" t="n">
        <v>139</v>
      </c>
      <c r="B205" s="11">
        <f>MAX(-0.2,MIN(0.5,_xlfn.NORM.INV(RAND(),$B$4,$B$5)))</f>
        <v/>
      </c>
      <c r="C205" s="11">
        <f>MAX(0.01,MIN(0.6,_xlfn.NORM.INV(RAND(),$B$6,$B$7)))</f>
        <v/>
      </c>
      <c r="D205" s="11">
        <f>MAX(0,MIN(0.05,_xlfn.NORM.INV(RAND(),$B$10,$B$11)))</f>
        <v/>
      </c>
      <c r="E205" s="11">
        <f>MAX(D205+0.01,MAX(0.03,MIN(0.3,_xlfn.NORM.INV(RAND(),$B$8,$B$9))))</f>
        <v/>
      </c>
      <c r="F205" s="75">
        <f>MAX(3,MIN(25,_xlfn.NORM.INV(RAND(),$B$12,$B$13)))</f>
        <v/>
      </c>
      <c r="G205" s="12">
        <f>SUMPRODUCT($B$14*((C205-$B$17)*(1-$B$15)+$B$17-$B$16)*(1+B205)^{1,2,3,4,5}/((1+E205)^{0.5,1.5,2.5,3.5,4.5}))</f>
        <v/>
      </c>
      <c r="H205" s="12">
        <f>(($B$14*(1+B205)^5*((C205-$B$17)*(1-$B$15)+$B$17-$B$16)*(1+D205)/MAX(E205-D205,0.000001))*$B$21+($B$14*(1+B205)^5*C205*F205)*(1-$B$21))/((1+E205)^4.5)</f>
        <v/>
      </c>
      <c r="I205" s="12">
        <f>G205+H205+$B$18-$B$19</f>
        <v/>
      </c>
      <c r="J205" s="76">
        <f>IF($B$20=0,0,I205/$B$20)</f>
        <v/>
      </c>
    </row>
    <row r="206">
      <c r="A206" s="77" t="n">
        <v>140</v>
      </c>
      <c r="B206" s="78">
        <f>MAX(-0.2,MIN(0.5,_xlfn.NORM.INV(RAND(),$B$4,$B$5)))</f>
        <v/>
      </c>
      <c r="C206" s="78">
        <f>MAX(0.01,MIN(0.6,_xlfn.NORM.INV(RAND(),$B$6,$B$7)))</f>
        <v/>
      </c>
      <c r="D206" s="78">
        <f>MAX(0,MIN(0.05,_xlfn.NORM.INV(RAND(),$B$10,$B$11)))</f>
        <v/>
      </c>
      <c r="E206" s="78">
        <f>MAX(D206+0.01,MAX(0.03,MIN(0.3,_xlfn.NORM.INV(RAND(),$B$8,$B$9))))</f>
        <v/>
      </c>
      <c r="F206" s="79">
        <f>MAX(3,MIN(25,_xlfn.NORM.INV(RAND(),$B$12,$B$13)))</f>
        <v/>
      </c>
      <c r="G206" s="77">
        <f>SUMPRODUCT($B$14*((C206-$B$17)*(1-$B$15)+$B$17-$B$16)*(1+B206)^{1,2,3,4,5}/((1+E206)^{0.5,1.5,2.5,3.5,4.5}))</f>
        <v/>
      </c>
      <c r="H206" s="77">
        <f>(($B$14*(1+B206)^5*((C206-$B$17)*(1-$B$15)+$B$17-$B$16)*(1+D206)/MAX(E206-D206,0.000001))*$B$21+($B$14*(1+B206)^5*C206*F206)*(1-$B$21))/((1+E206)^4.5)</f>
        <v/>
      </c>
      <c r="I206" s="77">
        <f>G206+H206+$B$18-$B$19</f>
        <v/>
      </c>
      <c r="J206" s="80">
        <f>IF($B$20=0,0,I206/$B$20)</f>
        <v/>
      </c>
    </row>
    <row r="207">
      <c r="A207" s="12" t="n">
        <v>141</v>
      </c>
      <c r="B207" s="11">
        <f>MAX(-0.2,MIN(0.5,_xlfn.NORM.INV(RAND(),$B$4,$B$5)))</f>
        <v/>
      </c>
      <c r="C207" s="11">
        <f>MAX(0.01,MIN(0.6,_xlfn.NORM.INV(RAND(),$B$6,$B$7)))</f>
        <v/>
      </c>
      <c r="D207" s="11">
        <f>MAX(0,MIN(0.05,_xlfn.NORM.INV(RAND(),$B$10,$B$11)))</f>
        <v/>
      </c>
      <c r="E207" s="11">
        <f>MAX(D207+0.01,MAX(0.03,MIN(0.3,_xlfn.NORM.INV(RAND(),$B$8,$B$9))))</f>
        <v/>
      </c>
      <c r="F207" s="75">
        <f>MAX(3,MIN(25,_xlfn.NORM.INV(RAND(),$B$12,$B$13)))</f>
        <v/>
      </c>
      <c r="G207" s="12">
        <f>SUMPRODUCT($B$14*((C207-$B$17)*(1-$B$15)+$B$17-$B$16)*(1+B207)^{1,2,3,4,5}/((1+E207)^{0.5,1.5,2.5,3.5,4.5}))</f>
        <v/>
      </c>
      <c r="H207" s="12">
        <f>(($B$14*(1+B207)^5*((C207-$B$17)*(1-$B$15)+$B$17-$B$16)*(1+D207)/MAX(E207-D207,0.000001))*$B$21+($B$14*(1+B207)^5*C207*F207)*(1-$B$21))/((1+E207)^4.5)</f>
        <v/>
      </c>
      <c r="I207" s="12">
        <f>G207+H207+$B$18-$B$19</f>
        <v/>
      </c>
      <c r="J207" s="76">
        <f>IF($B$20=0,0,I207/$B$20)</f>
        <v/>
      </c>
    </row>
    <row r="208">
      <c r="A208" s="77" t="n">
        <v>142</v>
      </c>
      <c r="B208" s="78">
        <f>MAX(-0.2,MIN(0.5,_xlfn.NORM.INV(RAND(),$B$4,$B$5)))</f>
        <v/>
      </c>
      <c r="C208" s="78">
        <f>MAX(0.01,MIN(0.6,_xlfn.NORM.INV(RAND(),$B$6,$B$7)))</f>
        <v/>
      </c>
      <c r="D208" s="78">
        <f>MAX(0,MIN(0.05,_xlfn.NORM.INV(RAND(),$B$10,$B$11)))</f>
        <v/>
      </c>
      <c r="E208" s="78">
        <f>MAX(D208+0.01,MAX(0.03,MIN(0.3,_xlfn.NORM.INV(RAND(),$B$8,$B$9))))</f>
        <v/>
      </c>
      <c r="F208" s="79">
        <f>MAX(3,MIN(25,_xlfn.NORM.INV(RAND(),$B$12,$B$13)))</f>
        <v/>
      </c>
      <c r="G208" s="77">
        <f>SUMPRODUCT($B$14*((C208-$B$17)*(1-$B$15)+$B$17-$B$16)*(1+B208)^{1,2,3,4,5}/((1+E208)^{0.5,1.5,2.5,3.5,4.5}))</f>
        <v/>
      </c>
      <c r="H208" s="77">
        <f>(($B$14*(1+B208)^5*((C208-$B$17)*(1-$B$15)+$B$17-$B$16)*(1+D208)/MAX(E208-D208,0.000001))*$B$21+($B$14*(1+B208)^5*C208*F208)*(1-$B$21))/((1+E208)^4.5)</f>
        <v/>
      </c>
      <c r="I208" s="77">
        <f>G208+H208+$B$18-$B$19</f>
        <v/>
      </c>
      <c r="J208" s="80">
        <f>IF($B$20=0,0,I208/$B$20)</f>
        <v/>
      </c>
    </row>
    <row r="209">
      <c r="A209" s="12" t="n">
        <v>143</v>
      </c>
      <c r="B209" s="11">
        <f>MAX(-0.2,MIN(0.5,_xlfn.NORM.INV(RAND(),$B$4,$B$5)))</f>
        <v/>
      </c>
      <c r="C209" s="11">
        <f>MAX(0.01,MIN(0.6,_xlfn.NORM.INV(RAND(),$B$6,$B$7)))</f>
        <v/>
      </c>
      <c r="D209" s="11">
        <f>MAX(0,MIN(0.05,_xlfn.NORM.INV(RAND(),$B$10,$B$11)))</f>
        <v/>
      </c>
      <c r="E209" s="11">
        <f>MAX(D209+0.01,MAX(0.03,MIN(0.3,_xlfn.NORM.INV(RAND(),$B$8,$B$9))))</f>
        <v/>
      </c>
      <c r="F209" s="75">
        <f>MAX(3,MIN(25,_xlfn.NORM.INV(RAND(),$B$12,$B$13)))</f>
        <v/>
      </c>
      <c r="G209" s="12">
        <f>SUMPRODUCT($B$14*((C209-$B$17)*(1-$B$15)+$B$17-$B$16)*(1+B209)^{1,2,3,4,5}/((1+E209)^{0.5,1.5,2.5,3.5,4.5}))</f>
        <v/>
      </c>
      <c r="H209" s="12">
        <f>(($B$14*(1+B209)^5*((C209-$B$17)*(1-$B$15)+$B$17-$B$16)*(1+D209)/MAX(E209-D209,0.000001))*$B$21+($B$14*(1+B209)^5*C209*F209)*(1-$B$21))/((1+E209)^4.5)</f>
        <v/>
      </c>
      <c r="I209" s="12">
        <f>G209+H209+$B$18-$B$19</f>
        <v/>
      </c>
      <c r="J209" s="76">
        <f>IF($B$20=0,0,I209/$B$20)</f>
        <v/>
      </c>
    </row>
    <row r="210">
      <c r="A210" s="77" t="n">
        <v>144</v>
      </c>
      <c r="B210" s="78">
        <f>MAX(-0.2,MIN(0.5,_xlfn.NORM.INV(RAND(),$B$4,$B$5)))</f>
        <v/>
      </c>
      <c r="C210" s="78">
        <f>MAX(0.01,MIN(0.6,_xlfn.NORM.INV(RAND(),$B$6,$B$7)))</f>
        <v/>
      </c>
      <c r="D210" s="78">
        <f>MAX(0,MIN(0.05,_xlfn.NORM.INV(RAND(),$B$10,$B$11)))</f>
        <v/>
      </c>
      <c r="E210" s="78">
        <f>MAX(D210+0.01,MAX(0.03,MIN(0.3,_xlfn.NORM.INV(RAND(),$B$8,$B$9))))</f>
        <v/>
      </c>
      <c r="F210" s="79">
        <f>MAX(3,MIN(25,_xlfn.NORM.INV(RAND(),$B$12,$B$13)))</f>
        <v/>
      </c>
      <c r="G210" s="77">
        <f>SUMPRODUCT($B$14*((C210-$B$17)*(1-$B$15)+$B$17-$B$16)*(1+B210)^{1,2,3,4,5}/((1+E210)^{0.5,1.5,2.5,3.5,4.5}))</f>
        <v/>
      </c>
      <c r="H210" s="77">
        <f>(($B$14*(1+B210)^5*((C210-$B$17)*(1-$B$15)+$B$17-$B$16)*(1+D210)/MAX(E210-D210,0.000001))*$B$21+($B$14*(1+B210)^5*C210*F210)*(1-$B$21))/((1+E210)^4.5)</f>
        <v/>
      </c>
      <c r="I210" s="77">
        <f>G210+H210+$B$18-$B$19</f>
        <v/>
      </c>
      <c r="J210" s="80">
        <f>IF($B$20=0,0,I210/$B$20)</f>
        <v/>
      </c>
    </row>
    <row r="211">
      <c r="A211" s="12" t="n">
        <v>145</v>
      </c>
      <c r="B211" s="11">
        <f>MAX(-0.2,MIN(0.5,_xlfn.NORM.INV(RAND(),$B$4,$B$5)))</f>
        <v/>
      </c>
      <c r="C211" s="11">
        <f>MAX(0.01,MIN(0.6,_xlfn.NORM.INV(RAND(),$B$6,$B$7)))</f>
        <v/>
      </c>
      <c r="D211" s="11">
        <f>MAX(0,MIN(0.05,_xlfn.NORM.INV(RAND(),$B$10,$B$11)))</f>
        <v/>
      </c>
      <c r="E211" s="11">
        <f>MAX(D211+0.01,MAX(0.03,MIN(0.3,_xlfn.NORM.INV(RAND(),$B$8,$B$9))))</f>
        <v/>
      </c>
      <c r="F211" s="75">
        <f>MAX(3,MIN(25,_xlfn.NORM.INV(RAND(),$B$12,$B$13)))</f>
        <v/>
      </c>
      <c r="G211" s="12">
        <f>SUMPRODUCT($B$14*((C211-$B$17)*(1-$B$15)+$B$17-$B$16)*(1+B211)^{1,2,3,4,5}/((1+E211)^{0.5,1.5,2.5,3.5,4.5}))</f>
        <v/>
      </c>
      <c r="H211" s="12">
        <f>(($B$14*(1+B211)^5*((C211-$B$17)*(1-$B$15)+$B$17-$B$16)*(1+D211)/MAX(E211-D211,0.000001))*$B$21+($B$14*(1+B211)^5*C211*F211)*(1-$B$21))/((1+E211)^4.5)</f>
        <v/>
      </c>
      <c r="I211" s="12">
        <f>G211+H211+$B$18-$B$19</f>
        <v/>
      </c>
      <c r="J211" s="76">
        <f>IF($B$20=0,0,I211/$B$20)</f>
        <v/>
      </c>
    </row>
    <row r="212">
      <c r="A212" s="77" t="n">
        <v>146</v>
      </c>
      <c r="B212" s="78">
        <f>MAX(-0.2,MIN(0.5,_xlfn.NORM.INV(RAND(),$B$4,$B$5)))</f>
        <v/>
      </c>
      <c r="C212" s="78">
        <f>MAX(0.01,MIN(0.6,_xlfn.NORM.INV(RAND(),$B$6,$B$7)))</f>
        <v/>
      </c>
      <c r="D212" s="78">
        <f>MAX(0,MIN(0.05,_xlfn.NORM.INV(RAND(),$B$10,$B$11)))</f>
        <v/>
      </c>
      <c r="E212" s="78">
        <f>MAX(D212+0.01,MAX(0.03,MIN(0.3,_xlfn.NORM.INV(RAND(),$B$8,$B$9))))</f>
        <v/>
      </c>
      <c r="F212" s="79">
        <f>MAX(3,MIN(25,_xlfn.NORM.INV(RAND(),$B$12,$B$13)))</f>
        <v/>
      </c>
      <c r="G212" s="77">
        <f>SUMPRODUCT($B$14*((C212-$B$17)*(1-$B$15)+$B$17-$B$16)*(1+B212)^{1,2,3,4,5}/((1+E212)^{0.5,1.5,2.5,3.5,4.5}))</f>
        <v/>
      </c>
      <c r="H212" s="77">
        <f>(($B$14*(1+B212)^5*((C212-$B$17)*(1-$B$15)+$B$17-$B$16)*(1+D212)/MAX(E212-D212,0.000001))*$B$21+($B$14*(1+B212)^5*C212*F212)*(1-$B$21))/((1+E212)^4.5)</f>
        <v/>
      </c>
      <c r="I212" s="77">
        <f>G212+H212+$B$18-$B$19</f>
        <v/>
      </c>
      <c r="J212" s="80">
        <f>IF($B$20=0,0,I212/$B$20)</f>
        <v/>
      </c>
    </row>
    <row r="213">
      <c r="A213" s="12" t="n">
        <v>147</v>
      </c>
      <c r="B213" s="11">
        <f>MAX(-0.2,MIN(0.5,_xlfn.NORM.INV(RAND(),$B$4,$B$5)))</f>
        <v/>
      </c>
      <c r="C213" s="11">
        <f>MAX(0.01,MIN(0.6,_xlfn.NORM.INV(RAND(),$B$6,$B$7)))</f>
        <v/>
      </c>
      <c r="D213" s="11">
        <f>MAX(0,MIN(0.05,_xlfn.NORM.INV(RAND(),$B$10,$B$11)))</f>
        <v/>
      </c>
      <c r="E213" s="11">
        <f>MAX(D213+0.01,MAX(0.03,MIN(0.3,_xlfn.NORM.INV(RAND(),$B$8,$B$9))))</f>
        <v/>
      </c>
      <c r="F213" s="75">
        <f>MAX(3,MIN(25,_xlfn.NORM.INV(RAND(),$B$12,$B$13)))</f>
        <v/>
      </c>
      <c r="G213" s="12">
        <f>SUMPRODUCT($B$14*((C213-$B$17)*(1-$B$15)+$B$17-$B$16)*(1+B213)^{1,2,3,4,5}/((1+E213)^{0.5,1.5,2.5,3.5,4.5}))</f>
        <v/>
      </c>
      <c r="H213" s="12">
        <f>(($B$14*(1+B213)^5*((C213-$B$17)*(1-$B$15)+$B$17-$B$16)*(1+D213)/MAX(E213-D213,0.000001))*$B$21+($B$14*(1+B213)^5*C213*F213)*(1-$B$21))/((1+E213)^4.5)</f>
        <v/>
      </c>
      <c r="I213" s="12">
        <f>G213+H213+$B$18-$B$19</f>
        <v/>
      </c>
      <c r="J213" s="76">
        <f>IF($B$20=0,0,I213/$B$20)</f>
        <v/>
      </c>
    </row>
    <row r="214">
      <c r="A214" s="77" t="n">
        <v>148</v>
      </c>
      <c r="B214" s="78">
        <f>MAX(-0.2,MIN(0.5,_xlfn.NORM.INV(RAND(),$B$4,$B$5)))</f>
        <v/>
      </c>
      <c r="C214" s="78">
        <f>MAX(0.01,MIN(0.6,_xlfn.NORM.INV(RAND(),$B$6,$B$7)))</f>
        <v/>
      </c>
      <c r="D214" s="78">
        <f>MAX(0,MIN(0.05,_xlfn.NORM.INV(RAND(),$B$10,$B$11)))</f>
        <v/>
      </c>
      <c r="E214" s="78">
        <f>MAX(D214+0.01,MAX(0.03,MIN(0.3,_xlfn.NORM.INV(RAND(),$B$8,$B$9))))</f>
        <v/>
      </c>
      <c r="F214" s="79">
        <f>MAX(3,MIN(25,_xlfn.NORM.INV(RAND(),$B$12,$B$13)))</f>
        <v/>
      </c>
      <c r="G214" s="77">
        <f>SUMPRODUCT($B$14*((C214-$B$17)*(1-$B$15)+$B$17-$B$16)*(1+B214)^{1,2,3,4,5}/((1+E214)^{0.5,1.5,2.5,3.5,4.5}))</f>
        <v/>
      </c>
      <c r="H214" s="77">
        <f>(($B$14*(1+B214)^5*((C214-$B$17)*(1-$B$15)+$B$17-$B$16)*(1+D214)/MAX(E214-D214,0.000001))*$B$21+($B$14*(1+B214)^5*C214*F214)*(1-$B$21))/((1+E214)^4.5)</f>
        <v/>
      </c>
      <c r="I214" s="77">
        <f>G214+H214+$B$18-$B$19</f>
        <v/>
      </c>
      <c r="J214" s="80">
        <f>IF($B$20=0,0,I214/$B$20)</f>
        <v/>
      </c>
    </row>
    <row r="215">
      <c r="A215" s="12" t="n">
        <v>149</v>
      </c>
      <c r="B215" s="11">
        <f>MAX(-0.2,MIN(0.5,_xlfn.NORM.INV(RAND(),$B$4,$B$5)))</f>
        <v/>
      </c>
      <c r="C215" s="11">
        <f>MAX(0.01,MIN(0.6,_xlfn.NORM.INV(RAND(),$B$6,$B$7)))</f>
        <v/>
      </c>
      <c r="D215" s="11">
        <f>MAX(0,MIN(0.05,_xlfn.NORM.INV(RAND(),$B$10,$B$11)))</f>
        <v/>
      </c>
      <c r="E215" s="11">
        <f>MAX(D215+0.01,MAX(0.03,MIN(0.3,_xlfn.NORM.INV(RAND(),$B$8,$B$9))))</f>
        <v/>
      </c>
      <c r="F215" s="75">
        <f>MAX(3,MIN(25,_xlfn.NORM.INV(RAND(),$B$12,$B$13)))</f>
        <v/>
      </c>
      <c r="G215" s="12">
        <f>SUMPRODUCT($B$14*((C215-$B$17)*(1-$B$15)+$B$17-$B$16)*(1+B215)^{1,2,3,4,5}/((1+E215)^{0.5,1.5,2.5,3.5,4.5}))</f>
        <v/>
      </c>
      <c r="H215" s="12">
        <f>(($B$14*(1+B215)^5*((C215-$B$17)*(1-$B$15)+$B$17-$B$16)*(1+D215)/MAX(E215-D215,0.000001))*$B$21+($B$14*(1+B215)^5*C215*F215)*(1-$B$21))/((1+E215)^4.5)</f>
        <v/>
      </c>
      <c r="I215" s="12">
        <f>G215+H215+$B$18-$B$19</f>
        <v/>
      </c>
      <c r="J215" s="76">
        <f>IF($B$20=0,0,I215/$B$20)</f>
        <v/>
      </c>
    </row>
    <row r="216">
      <c r="A216" s="77" t="n">
        <v>150</v>
      </c>
      <c r="B216" s="78">
        <f>MAX(-0.2,MIN(0.5,_xlfn.NORM.INV(RAND(),$B$4,$B$5)))</f>
        <v/>
      </c>
      <c r="C216" s="78">
        <f>MAX(0.01,MIN(0.6,_xlfn.NORM.INV(RAND(),$B$6,$B$7)))</f>
        <v/>
      </c>
      <c r="D216" s="78">
        <f>MAX(0,MIN(0.05,_xlfn.NORM.INV(RAND(),$B$10,$B$11)))</f>
        <v/>
      </c>
      <c r="E216" s="78">
        <f>MAX(D216+0.01,MAX(0.03,MIN(0.3,_xlfn.NORM.INV(RAND(),$B$8,$B$9))))</f>
        <v/>
      </c>
      <c r="F216" s="79">
        <f>MAX(3,MIN(25,_xlfn.NORM.INV(RAND(),$B$12,$B$13)))</f>
        <v/>
      </c>
      <c r="G216" s="77">
        <f>SUMPRODUCT($B$14*((C216-$B$17)*(1-$B$15)+$B$17-$B$16)*(1+B216)^{1,2,3,4,5}/((1+E216)^{0.5,1.5,2.5,3.5,4.5}))</f>
        <v/>
      </c>
      <c r="H216" s="77">
        <f>(($B$14*(1+B216)^5*((C216-$B$17)*(1-$B$15)+$B$17-$B$16)*(1+D216)/MAX(E216-D216,0.000001))*$B$21+($B$14*(1+B216)^5*C216*F216)*(1-$B$21))/((1+E216)^4.5)</f>
        <v/>
      </c>
      <c r="I216" s="77">
        <f>G216+H216+$B$18-$B$19</f>
        <v/>
      </c>
      <c r="J216" s="80">
        <f>IF($B$20=0,0,I216/$B$20)</f>
        <v/>
      </c>
    </row>
    <row r="217">
      <c r="A217" s="12" t="n">
        <v>151</v>
      </c>
      <c r="B217" s="11">
        <f>MAX(-0.2,MIN(0.5,_xlfn.NORM.INV(RAND(),$B$4,$B$5)))</f>
        <v/>
      </c>
      <c r="C217" s="11">
        <f>MAX(0.01,MIN(0.6,_xlfn.NORM.INV(RAND(),$B$6,$B$7)))</f>
        <v/>
      </c>
      <c r="D217" s="11">
        <f>MAX(0,MIN(0.05,_xlfn.NORM.INV(RAND(),$B$10,$B$11)))</f>
        <v/>
      </c>
      <c r="E217" s="11">
        <f>MAX(D217+0.01,MAX(0.03,MIN(0.3,_xlfn.NORM.INV(RAND(),$B$8,$B$9))))</f>
        <v/>
      </c>
      <c r="F217" s="75">
        <f>MAX(3,MIN(25,_xlfn.NORM.INV(RAND(),$B$12,$B$13)))</f>
        <v/>
      </c>
      <c r="G217" s="12">
        <f>SUMPRODUCT($B$14*((C217-$B$17)*(1-$B$15)+$B$17-$B$16)*(1+B217)^{1,2,3,4,5}/((1+E217)^{0.5,1.5,2.5,3.5,4.5}))</f>
        <v/>
      </c>
      <c r="H217" s="12">
        <f>(($B$14*(1+B217)^5*((C217-$B$17)*(1-$B$15)+$B$17-$B$16)*(1+D217)/MAX(E217-D217,0.000001))*$B$21+($B$14*(1+B217)^5*C217*F217)*(1-$B$21))/((1+E217)^4.5)</f>
        <v/>
      </c>
      <c r="I217" s="12">
        <f>G217+H217+$B$18-$B$19</f>
        <v/>
      </c>
      <c r="J217" s="76">
        <f>IF($B$20=0,0,I217/$B$20)</f>
        <v/>
      </c>
    </row>
    <row r="218">
      <c r="A218" s="77" t="n">
        <v>152</v>
      </c>
      <c r="B218" s="78">
        <f>MAX(-0.2,MIN(0.5,_xlfn.NORM.INV(RAND(),$B$4,$B$5)))</f>
        <v/>
      </c>
      <c r="C218" s="78">
        <f>MAX(0.01,MIN(0.6,_xlfn.NORM.INV(RAND(),$B$6,$B$7)))</f>
        <v/>
      </c>
      <c r="D218" s="78">
        <f>MAX(0,MIN(0.05,_xlfn.NORM.INV(RAND(),$B$10,$B$11)))</f>
        <v/>
      </c>
      <c r="E218" s="78">
        <f>MAX(D218+0.01,MAX(0.03,MIN(0.3,_xlfn.NORM.INV(RAND(),$B$8,$B$9))))</f>
        <v/>
      </c>
      <c r="F218" s="79">
        <f>MAX(3,MIN(25,_xlfn.NORM.INV(RAND(),$B$12,$B$13)))</f>
        <v/>
      </c>
      <c r="G218" s="77">
        <f>SUMPRODUCT($B$14*((C218-$B$17)*(1-$B$15)+$B$17-$B$16)*(1+B218)^{1,2,3,4,5}/((1+E218)^{0.5,1.5,2.5,3.5,4.5}))</f>
        <v/>
      </c>
      <c r="H218" s="77">
        <f>(($B$14*(1+B218)^5*((C218-$B$17)*(1-$B$15)+$B$17-$B$16)*(1+D218)/MAX(E218-D218,0.000001))*$B$21+($B$14*(1+B218)^5*C218*F218)*(1-$B$21))/((1+E218)^4.5)</f>
        <v/>
      </c>
      <c r="I218" s="77">
        <f>G218+H218+$B$18-$B$19</f>
        <v/>
      </c>
      <c r="J218" s="80">
        <f>IF($B$20=0,0,I218/$B$20)</f>
        <v/>
      </c>
    </row>
    <row r="219">
      <c r="A219" s="12" t="n">
        <v>153</v>
      </c>
      <c r="B219" s="11">
        <f>MAX(-0.2,MIN(0.5,_xlfn.NORM.INV(RAND(),$B$4,$B$5)))</f>
        <v/>
      </c>
      <c r="C219" s="11">
        <f>MAX(0.01,MIN(0.6,_xlfn.NORM.INV(RAND(),$B$6,$B$7)))</f>
        <v/>
      </c>
      <c r="D219" s="11">
        <f>MAX(0,MIN(0.05,_xlfn.NORM.INV(RAND(),$B$10,$B$11)))</f>
        <v/>
      </c>
      <c r="E219" s="11">
        <f>MAX(D219+0.01,MAX(0.03,MIN(0.3,_xlfn.NORM.INV(RAND(),$B$8,$B$9))))</f>
        <v/>
      </c>
      <c r="F219" s="75">
        <f>MAX(3,MIN(25,_xlfn.NORM.INV(RAND(),$B$12,$B$13)))</f>
        <v/>
      </c>
      <c r="G219" s="12">
        <f>SUMPRODUCT($B$14*((C219-$B$17)*(1-$B$15)+$B$17-$B$16)*(1+B219)^{1,2,3,4,5}/((1+E219)^{0.5,1.5,2.5,3.5,4.5}))</f>
        <v/>
      </c>
      <c r="H219" s="12">
        <f>(($B$14*(1+B219)^5*((C219-$B$17)*(1-$B$15)+$B$17-$B$16)*(1+D219)/MAX(E219-D219,0.000001))*$B$21+($B$14*(1+B219)^5*C219*F219)*(1-$B$21))/((1+E219)^4.5)</f>
        <v/>
      </c>
      <c r="I219" s="12">
        <f>G219+H219+$B$18-$B$19</f>
        <v/>
      </c>
      <c r="J219" s="76">
        <f>IF($B$20=0,0,I219/$B$20)</f>
        <v/>
      </c>
    </row>
    <row r="220">
      <c r="A220" s="77" t="n">
        <v>154</v>
      </c>
      <c r="B220" s="78">
        <f>MAX(-0.2,MIN(0.5,_xlfn.NORM.INV(RAND(),$B$4,$B$5)))</f>
        <v/>
      </c>
      <c r="C220" s="78">
        <f>MAX(0.01,MIN(0.6,_xlfn.NORM.INV(RAND(),$B$6,$B$7)))</f>
        <v/>
      </c>
      <c r="D220" s="78">
        <f>MAX(0,MIN(0.05,_xlfn.NORM.INV(RAND(),$B$10,$B$11)))</f>
        <v/>
      </c>
      <c r="E220" s="78">
        <f>MAX(D220+0.01,MAX(0.03,MIN(0.3,_xlfn.NORM.INV(RAND(),$B$8,$B$9))))</f>
        <v/>
      </c>
      <c r="F220" s="79">
        <f>MAX(3,MIN(25,_xlfn.NORM.INV(RAND(),$B$12,$B$13)))</f>
        <v/>
      </c>
      <c r="G220" s="77">
        <f>SUMPRODUCT($B$14*((C220-$B$17)*(1-$B$15)+$B$17-$B$16)*(1+B220)^{1,2,3,4,5}/((1+E220)^{0.5,1.5,2.5,3.5,4.5}))</f>
        <v/>
      </c>
      <c r="H220" s="77">
        <f>(($B$14*(1+B220)^5*((C220-$B$17)*(1-$B$15)+$B$17-$B$16)*(1+D220)/MAX(E220-D220,0.000001))*$B$21+($B$14*(1+B220)^5*C220*F220)*(1-$B$21))/((1+E220)^4.5)</f>
        <v/>
      </c>
      <c r="I220" s="77">
        <f>G220+H220+$B$18-$B$19</f>
        <v/>
      </c>
      <c r="J220" s="80">
        <f>IF($B$20=0,0,I220/$B$20)</f>
        <v/>
      </c>
    </row>
    <row r="221">
      <c r="A221" s="12" t="n">
        <v>155</v>
      </c>
      <c r="B221" s="11">
        <f>MAX(-0.2,MIN(0.5,_xlfn.NORM.INV(RAND(),$B$4,$B$5)))</f>
        <v/>
      </c>
      <c r="C221" s="11">
        <f>MAX(0.01,MIN(0.6,_xlfn.NORM.INV(RAND(),$B$6,$B$7)))</f>
        <v/>
      </c>
      <c r="D221" s="11">
        <f>MAX(0,MIN(0.05,_xlfn.NORM.INV(RAND(),$B$10,$B$11)))</f>
        <v/>
      </c>
      <c r="E221" s="11">
        <f>MAX(D221+0.01,MAX(0.03,MIN(0.3,_xlfn.NORM.INV(RAND(),$B$8,$B$9))))</f>
        <v/>
      </c>
      <c r="F221" s="75">
        <f>MAX(3,MIN(25,_xlfn.NORM.INV(RAND(),$B$12,$B$13)))</f>
        <v/>
      </c>
      <c r="G221" s="12">
        <f>SUMPRODUCT($B$14*((C221-$B$17)*(1-$B$15)+$B$17-$B$16)*(1+B221)^{1,2,3,4,5}/((1+E221)^{0.5,1.5,2.5,3.5,4.5}))</f>
        <v/>
      </c>
      <c r="H221" s="12">
        <f>(($B$14*(1+B221)^5*((C221-$B$17)*(1-$B$15)+$B$17-$B$16)*(1+D221)/MAX(E221-D221,0.000001))*$B$21+($B$14*(1+B221)^5*C221*F221)*(1-$B$21))/((1+E221)^4.5)</f>
        <v/>
      </c>
      <c r="I221" s="12">
        <f>G221+H221+$B$18-$B$19</f>
        <v/>
      </c>
      <c r="J221" s="76">
        <f>IF($B$20=0,0,I221/$B$20)</f>
        <v/>
      </c>
    </row>
    <row r="222">
      <c r="A222" s="77" t="n">
        <v>156</v>
      </c>
      <c r="B222" s="78">
        <f>MAX(-0.2,MIN(0.5,_xlfn.NORM.INV(RAND(),$B$4,$B$5)))</f>
        <v/>
      </c>
      <c r="C222" s="78">
        <f>MAX(0.01,MIN(0.6,_xlfn.NORM.INV(RAND(),$B$6,$B$7)))</f>
        <v/>
      </c>
      <c r="D222" s="78">
        <f>MAX(0,MIN(0.05,_xlfn.NORM.INV(RAND(),$B$10,$B$11)))</f>
        <v/>
      </c>
      <c r="E222" s="78">
        <f>MAX(D222+0.01,MAX(0.03,MIN(0.3,_xlfn.NORM.INV(RAND(),$B$8,$B$9))))</f>
        <v/>
      </c>
      <c r="F222" s="79">
        <f>MAX(3,MIN(25,_xlfn.NORM.INV(RAND(),$B$12,$B$13)))</f>
        <v/>
      </c>
      <c r="G222" s="77">
        <f>SUMPRODUCT($B$14*((C222-$B$17)*(1-$B$15)+$B$17-$B$16)*(1+B222)^{1,2,3,4,5}/((1+E222)^{0.5,1.5,2.5,3.5,4.5}))</f>
        <v/>
      </c>
      <c r="H222" s="77">
        <f>(($B$14*(1+B222)^5*((C222-$B$17)*(1-$B$15)+$B$17-$B$16)*(1+D222)/MAX(E222-D222,0.000001))*$B$21+($B$14*(1+B222)^5*C222*F222)*(1-$B$21))/((1+E222)^4.5)</f>
        <v/>
      </c>
      <c r="I222" s="77">
        <f>G222+H222+$B$18-$B$19</f>
        <v/>
      </c>
      <c r="J222" s="80">
        <f>IF($B$20=0,0,I222/$B$20)</f>
        <v/>
      </c>
    </row>
    <row r="223">
      <c r="A223" s="12" t="n">
        <v>157</v>
      </c>
      <c r="B223" s="11">
        <f>MAX(-0.2,MIN(0.5,_xlfn.NORM.INV(RAND(),$B$4,$B$5)))</f>
        <v/>
      </c>
      <c r="C223" s="11">
        <f>MAX(0.01,MIN(0.6,_xlfn.NORM.INV(RAND(),$B$6,$B$7)))</f>
        <v/>
      </c>
      <c r="D223" s="11">
        <f>MAX(0,MIN(0.05,_xlfn.NORM.INV(RAND(),$B$10,$B$11)))</f>
        <v/>
      </c>
      <c r="E223" s="11">
        <f>MAX(D223+0.01,MAX(0.03,MIN(0.3,_xlfn.NORM.INV(RAND(),$B$8,$B$9))))</f>
        <v/>
      </c>
      <c r="F223" s="75">
        <f>MAX(3,MIN(25,_xlfn.NORM.INV(RAND(),$B$12,$B$13)))</f>
        <v/>
      </c>
      <c r="G223" s="12">
        <f>SUMPRODUCT($B$14*((C223-$B$17)*(1-$B$15)+$B$17-$B$16)*(1+B223)^{1,2,3,4,5}/((1+E223)^{0.5,1.5,2.5,3.5,4.5}))</f>
        <v/>
      </c>
      <c r="H223" s="12">
        <f>(($B$14*(1+B223)^5*((C223-$B$17)*(1-$B$15)+$B$17-$B$16)*(1+D223)/MAX(E223-D223,0.000001))*$B$21+($B$14*(1+B223)^5*C223*F223)*(1-$B$21))/((1+E223)^4.5)</f>
        <v/>
      </c>
      <c r="I223" s="12">
        <f>G223+H223+$B$18-$B$19</f>
        <v/>
      </c>
      <c r="J223" s="76">
        <f>IF($B$20=0,0,I223/$B$20)</f>
        <v/>
      </c>
    </row>
    <row r="224">
      <c r="A224" s="77" t="n">
        <v>158</v>
      </c>
      <c r="B224" s="78">
        <f>MAX(-0.2,MIN(0.5,_xlfn.NORM.INV(RAND(),$B$4,$B$5)))</f>
        <v/>
      </c>
      <c r="C224" s="78">
        <f>MAX(0.01,MIN(0.6,_xlfn.NORM.INV(RAND(),$B$6,$B$7)))</f>
        <v/>
      </c>
      <c r="D224" s="78">
        <f>MAX(0,MIN(0.05,_xlfn.NORM.INV(RAND(),$B$10,$B$11)))</f>
        <v/>
      </c>
      <c r="E224" s="78">
        <f>MAX(D224+0.01,MAX(0.03,MIN(0.3,_xlfn.NORM.INV(RAND(),$B$8,$B$9))))</f>
        <v/>
      </c>
      <c r="F224" s="79">
        <f>MAX(3,MIN(25,_xlfn.NORM.INV(RAND(),$B$12,$B$13)))</f>
        <v/>
      </c>
      <c r="G224" s="77">
        <f>SUMPRODUCT($B$14*((C224-$B$17)*(1-$B$15)+$B$17-$B$16)*(1+B224)^{1,2,3,4,5}/((1+E224)^{0.5,1.5,2.5,3.5,4.5}))</f>
        <v/>
      </c>
      <c r="H224" s="77">
        <f>(($B$14*(1+B224)^5*((C224-$B$17)*(1-$B$15)+$B$17-$B$16)*(1+D224)/MAX(E224-D224,0.000001))*$B$21+($B$14*(1+B224)^5*C224*F224)*(1-$B$21))/((1+E224)^4.5)</f>
        <v/>
      </c>
      <c r="I224" s="77">
        <f>G224+H224+$B$18-$B$19</f>
        <v/>
      </c>
      <c r="J224" s="80">
        <f>IF($B$20=0,0,I224/$B$20)</f>
        <v/>
      </c>
    </row>
    <row r="225">
      <c r="A225" s="12" t="n">
        <v>159</v>
      </c>
      <c r="B225" s="11">
        <f>MAX(-0.2,MIN(0.5,_xlfn.NORM.INV(RAND(),$B$4,$B$5)))</f>
        <v/>
      </c>
      <c r="C225" s="11">
        <f>MAX(0.01,MIN(0.6,_xlfn.NORM.INV(RAND(),$B$6,$B$7)))</f>
        <v/>
      </c>
      <c r="D225" s="11">
        <f>MAX(0,MIN(0.05,_xlfn.NORM.INV(RAND(),$B$10,$B$11)))</f>
        <v/>
      </c>
      <c r="E225" s="11">
        <f>MAX(D225+0.01,MAX(0.03,MIN(0.3,_xlfn.NORM.INV(RAND(),$B$8,$B$9))))</f>
        <v/>
      </c>
      <c r="F225" s="75">
        <f>MAX(3,MIN(25,_xlfn.NORM.INV(RAND(),$B$12,$B$13)))</f>
        <v/>
      </c>
      <c r="G225" s="12">
        <f>SUMPRODUCT($B$14*((C225-$B$17)*(1-$B$15)+$B$17-$B$16)*(1+B225)^{1,2,3,4,5}/((1+E225)^{0.5,1.5,2.5,3.5,4.5}))</f>
        <v/>
      </c>
      <c r="H225" s="12">
        <f>(($B$14*(1+B225)^5*((C225-$B$17)*(1-$B$15)+$B$17-$B$16)*(1+D225)/MAX(E225-D225,0.000001))*$B$21+($B$14*(1+B225)^5*C225*F225)*(1-$B$21))/((1+E225)^4.5)</f>
        <v/>
      </c>
      <c r="I225" s="12">
        <f>G225+H225+$B$18-$B$19</f>
        <v/>
      </c>
      <c r="J225" s="76">
        <f>IF($B$20=0,0,I225/$B$20)</f>
        <v/>
      </c>
    </row>
    <row r="226">
      <c r="A226" s="77" t="n">
        <v>160</v>
      </c>
      <c r="B226" s="78">
        <f>MAX(-0.2,MIN(0.5,_xlfn.NORM.INV(RAND(),$B$4,$B$5)))</f>
        <v/>
      </c>
      <c r="C226" s="78">
        <f>MAX(0.01,MIN(0.6,_xlfn.NORM.INV(RAND(),$B$6,$B$7)))</f>
        <v/>
      </c>
      <c r="D226" s="78">
        <f>MAX(0,MIN(0.05,_xlfn.NORM.INV(RAND(),$B$10,$B$11)))</f>
        <v/>
      </c>
      <c r="E226" s="78">
        <f>MAX(D226+0.01,MAX(0.03,MIN(0.3,_xlfn.NORM.INV(RAND(),$B$8,$B$9))))</f>
        <v/>
      </c>
      <c r="F226" s="79">
        <f>MAX(3,MIN(25,_xlfn.NORM.INV(RAND(),$B$12,$B$13)))</f>
        <v/>
      </c>
      <c r="G226" s="77">
        <f>SUMPRODUCT($B$14*((C226-$B$17)*(1-$B$15)+$B$17-$B$16)*(1+B226)^{1,2,3,4,5}/((1+E226)^{0.5,1.5,2.5,3.5,4.5}))</f>
        <v/>
      </c>
      <c r="H226" s="77">
        <f>(($B$14*(1+B226)^5*((C226-$B$17)*(1-$B$15)+$B$17-$B$16)*(1+D226)/MAX(E226-D226,0.000001))*$B$21+($B$14*(1+B226)^5*C226*F226)*(1-$B$21))/((1+E226)^4.5)</f>
        <v/>
      </c>
      <c r="I226" s="77">
        <f>G226+H226+$B$18-$B$19</f>
        <v/>
      </c>
      <c r="J226" s="80">
        <f>IF($B$20=0,0,I226/$B$20)</f>
        <v/>
      </c>
    </row>
    <row r="227">
      <c r="A227" s="12" t="n">
        <v>161</v>
      </c>
      <c r="B227" s="11">
        <f>MAX(-0.2,MIN(0.5,_xlfn.NORM.INV(RAND(),$B$4,$B$5)))</f>
        <v/>
      </c>
      <c r="C227" s="11">
        <f>MAX(0.01,MIN(0.6,_xlfn.NORM.INV(RAND(),$B$6,$B$7)))</f>
        <v/>
      </c>
      <c r="D227" s="11">
        <f>MAX(0,MIN(0.05,_xlfn.NORM.INV(RAND(),$B$10,$B$11)))</f>
        <v/>
      </c>
      <c r="E227" s="11">
        <f>MAX(D227+0.01,MAX(0.03,MIN(0.3,_xlfn.NORM.INV(RAND(),$B$8,$B$9))))</f>
        <v/>
      </c>
      <c r="F227" s="75">
        <f>MAX(3,MIN(25,_xlfn.NORM.INV(RAND(),$B$12,$B$13)))</f>
        <v/>
      </c>
      <c r="G227" s="12">
        <f>SUMPRODUCT($B$14*((C227-$B$17)*(1-$B$15)+$B$17-$B$16)*(1+B227)^{1,2,3,4,5}/((1+E227)^{0.5,1.5,2.5,3.5,4.5}))</f>
        <v/>
      </c>
      <c r="H227" s="12">
        <f>(($B$14*(1+B227)^5*((C227-$B$17)*(1-$B$15)+$B$17-$B$16)*(1+D227)/MAX(E227-D227,0.000001))*$B$21+($B$14*(1+B227)^5*C227*F227)*(1-$B$21))/((1+E227)^4.5)</f>
        <v/>
      </c>
      <c r="I227" s="12">
        <f>G227+H227+$B$18-$B$19</f>
        <v/>
      </c>
      <c r="J227" s="76">
        <f>IF($B$20=0,0,I227/$B$20)</f>
        <v/>
      </c>
    </row>
    <row r="228">
      <c r="A228" s="77" t="n">
        <v>162</v>
      </c>
      <c r="B228" s="78">
        <f>MAX(-0.2,MIN(0.5,_xlfn.NORM.INV(RAND(),$B$4,$B$5)))</f>
        <v/>
      </c>
      <c r="C228" s="78">
        <f>MAX(0.01,MIN(0.6,_xlfn.NORM.INV(RAND(),$B$6,$B$7)))</f>
        <v/>
      </c>
      <c r="D228" s="78">
        <f>MAX(0,MIN(0.05,_xlfn.NORM.INV(RAND(),$B$10,$B$11)))</f>
        <v/>
      </c>
      <c r="E228" s="78">
        <f>MAX(D228+0.01,MAX(0.03,MIN(0.3,_xlfn.NORM.INV(RAND(),$B$8,$B$9))))</f>
        <v/>
      </c>
      <c r="F228" s="79">
        <f>MAX(3,MIN(25,_xlfn.NORM.INV(RAND(),$B$12,$B$13)))</f>
        <v/>
      </c>
      <c r="G228" s="77">
        <f>SUMPRODUCT($B$14*((C228-$B$17)*(1-$B$15)+$B$17-$B$16)*(1+B228)^{1,2,3,4,5}/((1+E228)^{0.5,1.5,2.5,3.5,4.5}))</f>
        <v/>
      </c>
      <c r="H228" s="77">
        <f>(($B$14*(1+B228)^5*((C228-$B$17)*(1-$B$15)+$B$17-$B$16)*(1+D228)/MAX(E228-D228,0.000001))*$B$21+($B$14*(1+B228)^5*C228*F228)*(1-$B$21))/((1+E228)^4.5)</f>
        <v/>
      </c>
      <c r="I228" s="77">
        <f>G228+H228+$B$18-$B$19</f>
        <v/>
      </c>
      <c r="J228" s="80">
        <f>IF($B$20=0,0,I228/$B$20)</f>
        <v/>
      </c>
    </row>
    <row r="229">
      <c r="A229" s="12" t="n">
        <v>163</v>
      </c>
      <c r="B229" s="11">
        <f>MAX(-0.2,MIN(0.5,_xlfn.NORM.INV(RAND(),$B$4,$B$5)))</f>
        <v/>
      </c>
      <c r="C229" s="11">
        <f>MAX(0.01,MIN(0.6,_xlfn.NORM.INV(RAND(),$B$6,$B$7)))</f>
        <v/>
      </c>
      <c r="D229" s="11">
        <f>MAX(0,MIN(0.05,_xlfn.NORM.INV(RAND(),$B$10,$B$11)))</f>
        <v/>
      </c>
      <c r="E229" s="11">
        <f>MAX(D229+0.01,MAX(0.03,MIN(0.3,_xlfn.NORM.INV(RAND(),$B$8,$B$9))))</f>
        <v/>
      </c>
      <c r="F229" s="75">
        <f>MAX(3,MIN(25,_xlfn.NORM.INV(RAND(),$B$12,$B$13)))</f>
        <v/>
      </c>
      <c r="G229" s="12">
        <f>SUMPRODUCT($B$14*((C229-$B$17)*(1-$B$15)+$B$17-$B$16)*(1+B229)^{1,2,3,4,5}/((1+E229)^{0.5,1.5,2.5,3.5,4.5}))</f>
        <v/>
      </c>
      <c r="H229" s="12">
        <f>(($B$14*(1+B229)^5*((C229-$B$17)*(1-$B$15)+$B$17-$B$16)*(1+D229)/MAX(E229-D229,0.000001))*$B$21+($B$14*(1+B229)^5*C229*F229)*(1-$B$21))/((1+E229)^4.5)</f>
        <v/>
      </c>
      <c r="I229" s="12">
        <f>G229+H229+$B$18-$B$19</f>
        <v/>
      </c>
      <c r="J229" s="76">
        <f>IF($B$20=0,0,I229/$B$20)</f>
        <v/>
      </c>
    </row>
    <row r="230">
      <c r="A230" s="77" t="n">
        <v>164</v>
      </c>
      <c r="B230" s="78">
        <f>MAX(-0.2,MIN(0.5,_xlfn.NORM.INV(RAND(),$B$4,$B$5)))</f>
        <v/>
      </c>
      <c r="C230" s="78">
        <f>MAX(0.01,MIN(0.6,_xlfn.NORM.INV(RAND(),$B$6,$B$7)))</f>
        <v/>
      </c>
      <c r="D230" s="78">
        <f>MAX(0,MIN(0.05,_xlfn.NORM.INV(RAND(),$B$10,$B$11)))</f>
        <v/>
      </c>
      <c r="E230" s="78">
        <f>MAX(D230+0.01,MAX(0.03,MIN(0.3,_xlfn.NORM.INV(RAND(),$B$8,$B$9))))</f>
        <v/>
      </c>
      <c r="F230" s="79">
        <f>MAX(3,MIN(25,_xlfn.NORM.INV(RAND(),$B$12,$B$13)))</f>
        <v/>
      </c>
      <c r="G230" s="77">
        <f>SUMPRODUCT($B$14*((C230-$B$17)*(1-$B$15)+$B$17-$B$16)*(1+B230)^{1,2,3,4,5}/((1+E230)^{0.5,1.5,2.5,3.5,4.5}))</f>
        <v/>
      </c>
      <c r="H230" s="77">
        <f>(($B$14*(1+B230)^5*((C230-$B$17)*(1-$B$15)+$B$17-$B$16)*(1+D230)/MAX(E230-D230,0.000001))*$B$21+($B$14*(1+B230)^5*C230*F230)*(1-$B$21))/((1+E230)^4.5)</f>
        <v/>
      </c>
      <c r="I230" s="77">
        <f>G230+H230+$B$18-$B$19</f>
        <v/>
      </c>
      <c r="J230" s="80">
        <f>IF($B$20=0,0,I230/$B$20)</f>
        <v/>
      </c>
    </row>
    <row r="231">
      <c r="A231" s="12" t="n">
        <v>165</v>
      </c>
      <c r="B231" s="11">
        <f>MAX(-0.2,MIN(0.5,_xlfn.NORM.INV(RAND(),$B$4,$B$5)))</f>
        <v/>
      </c>
      <c r="C231" s="11">
        <f>MAX(0.01,MIN(0.6,_xlfn.NORM.INV(RAND(),$B$6,$B$7)))</f>
        <v/>
      </c>
      <c r="D231" s="11">
        <f>MAX(0,MIN(0.05,_xlfn.NORM.INV(RAND(),$B$10,$B$11)))</f>
        <v/>
      </c>
      <c r="E231" s="11">
        <f>MAX(D231+0.01,MAX(0.03,MIN(0.3,_xlfn.NORM.INV(RAND(),$B$8,$B$9))))</f>
        <v/>
      </c>
      <c r="F231" s="75">
        <f>MAX(3,MIN(25,_xlfn.NORM.INV(RAND(),$B$12,$B$13)))</f>
        <v/>
      </c>
      <c r="G231" s="12">
        <f>SUMPRODUCT($B$14*((C231-$B$17)*(1-$B$15)+$B$17-$B$16)*(1+B231)^{1,2,3,4,5}/((1+E231)^{0.5,1.5,2.5,3.5,4.5}))</f>
        <v/>
      </c>
      <c r="H231" s="12">
        <f>(($B$14*(1+B231)^5*((C231-$B$17)*(1-$B$15)+$B$17-$B$16)*(1+D231)/MAX(E231-D231,0.000001))*$B$21+($B$14*(1+B231)^5*C231*F231)*(1-$B$21))/((1+E231)^4.5)</f>
        <v/>
      </c>
      <c r="I231" s="12">
        <f>G231+H231+$B$18-$B$19</f>
        <v/>
      </c>
      <c r="J231" s="76">
        <f>IF($B$20=0,0,I231/$B$20)</f>
        <v/>
      </c>
    </row>
    <row r="232">
      <c r="A232" s="77" t="n">
        <v>166</v>
      </c>
      <c r="B232" s="78">
        <f>MAX(-0.2,MIN(0.5,_xlfn.NORM.INV(RAND(),$B$4,$B$5)))</f>
        <v/>
      </c>
      <c r="C232" s="78">
        <f>MAX(0.01,MIN(0.6,_xlfn.NORM.INV(RAND(),$B$6,$B$7)))</f>
        <v/>
      </c>
      <c r="D232" s="78">
        <f>MAX(0,MIN(0.05,_xlfn.NORM.INV(RAND(),$B$10,$B$11)))</f>
        <v/>
      </c>
      <c r="E232" s="78">
        <f>MAX(D232+0.01,MAX(0.03,MIN(0.3,_xlfn.NORM.INV(RAND(),$B$8,$B$9))))</f>
        <v/>
      </c>
      <c r="F232" s="79">
        <f>MAX(3,MIN(25,_xlfn.NORM.INV(RAND(),$B$12,$B$13)))</f>
        <v/>
      </c>
      <c r="G232" s="77">
        <f>SUMPRODUCT($B$14*((C232-$B$17)*(1-$B$15)+$B$17-$B$16)*(1+B232)^{1,2,3,4,5}/((1+E232)^{0.5,1.5,2.5,3.5,4.5}))</f>
        <v/>
      </c>
      <c r="H232" s="77">
        <f>(($B$14*(1+B232)^5*((C232-$B$17)*(1-$B$15)+$B$17-$B$16)*(1+D232)/MAX(E232-D232,0.000001))*$B$21+($B$14*(1+B232)^5*C232*F232)*(1-$B$21))/((1+E232)^4.5)</f>
        <v/>
      </c>
      <c r="I232" s="77">
        <f>G232+H232+$B$18-$B$19</f>
        <v/>
      </c>
      <c r="J232" s="80">
        <f>IF($B$20=0,0,I232/$B$20)</f>
        <v/>
      </c>
    </row>
    <row r="233">
      <c r="A233" s="12" t="n">
        <v>167</v>
      </c>
      <c r="B233" s="11">
        <f>MAX(-0.2,MIN(0.5,_xlfn.NORM.INV(RAND(),$B$4,$B$5)))</f>
        <v/>
      </c>
      <c r="C233" s="11">
        <f>MAX(0.01,MIN(0.6,_xlfn.NORM.INV(RAND(),$B$6,$B$7)))</f>
        <v/>
      </c>
      <c r="D233" s="11">
        <f>MAX(0,MIN(0.05,_xlfn.NORM.INV(RAND(),$B$10,$B$11)))</f>
        <v/>
      </c>
      <c r="E233" s="11">
        <f>MAX(D233+0.01,MAX(0.03,MIN(0.3,_xlfn.NORM.INV(RAND(),$B$8,$B$9))))</f>
        <v/>
      </c>
      <c r="F233" s="75">
        <f>MAX(3,MIN(25,_xlfn.NORM.INV(RAND(),$B$12,$B$13)))</f>
        <v/>
      </c>
      <c r="G233" s="12">
        <f>SUMPRODUCT($B$14*((C233-$B$17)*(1-$B$15)+$B$17-$B$16)*(1+B233)^{1,2,3,4,5}/((1+E233)^{0.5,1.5,2.5,3.5,4.5}))</f>
        <v/>
      </c>
      <c r="H233" s="12">
        <f>(($B$14*(1+B233)^5*((C233-$B$17)*(1-$B$15)+$B$17-$B$16)*(1+D233)/MAX(E233-D233,0.000001))*$B$21+($B$14*(1+B233)^5*C233*F233)*(1-$B$21))/((1+E233)^4.5)</f>
        <v/>
      </c>
      <c r="I233" s="12">
        <f>G233+H233+$B$18-$B$19</f>
        <v/>
      </c>
      <c r="J233" s="76">
        <f>IF($B$20=0,0,I233/$B$20)</f>
        <v/>
      </c>
    </row>
    <row r="234">
      <c r="A234" s="77" t="n">
        <v>168</v>
      </c>
      <c r="B234" s="78">
        <f>MAX(-0.2,MIN(0.5,_xlfn.NORM.INV(RAND(),$B$4,$B$5)))</f>
        <v/>
      </c>
      <c r="C234" s="78">
        <f>MAX(0.01,MIN(0.6,_xlfn.NORM.INV(RAND(),$B$6,$B$7)))</f>
        <v/>
      </c>
      <c r="D234" s="78">
        <f>MAX(0,MIN(0.05,_xlfn.NORM.INV(RAND(),$B$10,$B$11)))</f>
        <v/>
      </c>
      <c r="E234" s="78">
        <f>MAX(D234+0.01,MAX(0.03,MIN(0.3,_xlfn.NORM.INV(RAND(),$B$8,$B$9))))</f>
        <v/>
      </c>
      <c r="F234" s="79">
        <f>MAX(3,MIN(25,_xlfn.NORM.INV(RAND(),$B$12,$B$13)))</f>
        <v/>
      </c>
      <c r="G234" s="77">
        <f>SUMPRODUCT($B$14*((C234-$B$17)*(1-$B$15)+$B$17-$B$16)*(1+B234)^{1,2,3,4,5}/((1+E234)^{0.5,1.5,2.5,3.5,4.5}))</f>
        <v/>
      </c>
      <c r="H234" s="77">
        <f>(($B$14*(1+B234)^5*((C234-$B$17)*(1-$B$15)+$B$17-$B$16)*(1+D234)/MAX(E234-D234,0.000001))*$B$21+($B$14*(1+B234)^5*C234*F234)*(1-$B$21))/((1+E234)^4.5)</f>
        <v/>
      </c>
      <c r="I234" s="77">
        <f>G234+H234+$B$18-$B$19</f>
        <v/>
      </c>
      <c r="J234" s="80">
        <f>IF($B$20=0,0,I234/$B$20)</f>
        <v/>
      </c>
    </row>
    <row r="235">
      <c r="A235" s="12" t="n">
        <v>169</v>
      </c>
      <c r="B235" s="11">
        <f>MAX(-0.2,MIN(0.5,_xlfn.NORM.INV(RAND(),$B$4,$B$5)))</f>
        <v/>
      </c>
      <c r="C235" s="11">
        <f>MAX(0.01,MIN(0.6,_xlfn.NORM.INV(RAND(),$B$6,$B$7)))</f>
        <v/>
      </c>
      <c r="D235" s="11">
        <f>MAX(0,MIN(0.05,_xlfn.NORM.INV(RAND(),$B$10,$B$11)))</f>
        <v/>
      </c>
      <c r="E235" s="11">
        <f>MAX(D235+0.01,MAX(0.03,MIN(0.3,_xlfn.NORM.INV(RAND(),$B$8,$B$9))))</f>
        <v/>
      </c>
      <c r="F235" s="75">
        <f>MAX(3,MIN(25,_xlfn.NORM.INV(RAND(),$B$12,$B$13)))</f>
        <v/>
      </c>
      <c r="G235" s="12">
        <f>SUMPRODUCT($B$14*((C235-$B$17)*(1-$B$15)+$B$17-$B$16)*(1+B235)^{1,2,3,4,5}/((1+E235)^{0.5,1.5,2.5,3.5,4.5}))</f>
        <v/>
      </c>
      <c r="H235" s="12">
        <f>(($B$14*(1+B235)^5*((C235-$B$17)*(1-$B$15)+$B$17-$B$16)*(1+D235)/MAX(E235-D235,0.000001))*$B$21+($B$14*(1+B235)^5*C235*F235)*(1-$B$21))/((1+E235)^4.5)</f>
        <v/>
      </c>
      <c r="I235" s="12">
        <f>G235+H235+$B$18-$B$19</f>
        <v/>
      </c>
      <c r="J235" s="76">
        <f>IF($B$20=0,0,I235/$B$20)</f>
        <v/>
      </c>
    </row>
    <row r="236">
      <c r="A236" s="77" t="n">
        <v>170</v>
      </c>
      <c r="B236" s="78">
        <f>MAX(-0.2,MIN(0.5,_xlfn.NORM.INV(RAND(),$B$4,$B$5)))</f>
        <v/>
      </c>
      <c r="C236" s="78">
        <f>MAX(0.01,MIN(0.6,_xlfn.NORM.INV(RAND(),$B$6,$B$7)))</f>
        <v/>
      </c>
      <c r="D236" s="78">
        <f>MAX(0,MIN(0.05,_xlfn.NORM.INV(RAND(),$B$10,$B$11)))</f>
        <v/>
      </c>
      <c r="E236" s="78">
        <f>MAX(D236+0.01,MAX(0.03,MIN(0.3,_xlfn.NORM.INV(RAND(),$B$8,$B$9))))</f>
        <v/>
      </c>
      <c r="F236" s="79">
        <f>MAX(3,MIN(25,_xlfn.NORM.INV(RAND(),$B$12,$B$13)))</f>
        <v/>
      </c>
      <c r="G236" s="77">
        <f>SUMPRODUCT($B$14*((C236-$B$17)*(1-$B$15)+$B$17-$B$16)*(1+B236)^{1,2,3,4,5}/((1+E236)^{0.5,1.5,2.5,3.5,4.5}))</f>
        <v/>
      </c>
      <c r="H236" s="77">
        <f>(($B$14*(1+B236)^5*((C236-$B$17)*(1-$B$15)+$B$17-$B$16)*(1+D236)/MAX(E236-D236,0.000001))*$B$21+($B$14*(1+B236)^5*C236*F236)*(1-$B$21))/((1+E236)^4.5)</f>
        <v/>
      </c>
      <c r="I236" s="77">
        <f>G236+H236+$B$18-$B$19</f>
        <v/>
      </c>
      <c r="J236" s="80">
        <f>IF($B$20=0,0,I236/$B$20)</f>
        <v/>
      </c>
    </row>
    <row r="237">
      <c r="A237" s="12" t="n">
        <v>171</v>
      </c>
      <c r="B237" s="11">
        <f>MAX(-0.2,MIN(0.5,_xlfn.NORM.INV(RAND(),$B$4,$B$5)))</f>
        <v/>
      </c>
      <c r="C237" s="11">
        <f>MAX(0.01,MIN(0.6,_xlfn.NORM.INV(RAND(),$B$6,$B$7)))</f>
        <v/>
      </c>
      <c r="D237" s="11">
        <f>MAX(0,MIN(0.05,_xlfn.NORM.INV(RAND(),$B$10,$B$11)))</f>
        <v/>
      </c>
      <c r="E237" s="11">
        <f>MAX(D237+0.01,MAX(0.03,MIN(0.3,_xlfn.NORM.INV(RAND(),$B$8,$B$9))))</f>
        <v/>
      </c>
      <c r="F237" s="75">
        <f>MAX(3,MIN(25,_xlfn.NORM.INV(RAND(),$B$12,$B$13)))</f>
        <v/>
      </c>
      <c r="G237" s="12">
        <f>SUMPRODUCT($B$14*((C237-$B$17)*(1-$B$15)+$B$17-$B$16)*(1+B237)^{1,2,3,4,5}/((1+E237)^{0.5,1.5,2.5,3.5,4.5}))</f>
        <v/>
      </c>
      <c r="H237" s="12">
        <f>(($B$14*(1+B237)^5*((C237-$B$17)*(1-$B$15)+$B$17-$B$16)*(1+D237)/MAX(E237-D237,0.000001))*$B$21+($B$14*(1+B237)^5*C237*F237)*(1-$B$21))/((1+E237)^4.5)</f>
        <v/>
      </c>
      <c r="I237" s="12">
        <f>G237+H237+$B$18-$B$19</f>
        <v/>
      </c>
      <c r="J237" s="76">
        <f>IF($B$20=0,0,I237/$B$20)</f>
        <v/>
      </c>
    </row>
    <row r="238">
      <c r="A238" s="77" t="n">
        <v>172</v>
      </c>
      <c r="B238" s="78">
        <f>MAX(-0.2,MIN(0.5,_xlfn.NORM.INV(RAND(),$B$4,$B$5)))</f>
        <v/>
      </c>
      <c r="C238" s="78">
        <f>MAX(0.01,MIN(0.6,_xlfn.NORM.INV(RAND(),$B$6,$B$7)))</f>
        <v/>
      </c>
      <c r="D238" s="78">
        <f>MAX(0,MIN(0.05,_xlfn.NORM.INV(RAND(),$B$10,$B$11)))</f>
        <v/>
      </c>
      <c r="E238" s="78">
        <f>MAX(D238+0.01,MAX(0.03,MIN(0.3,_xlfn.NORM.INV(RAND(),$B$8,$B$9))))</f>
        <v/>
      </c>
      <c r="F238" s="79">
        <f>MAX(3,MIN(25,_xlfn.NORM.INV(RAND(),$B$12,$B$13)))</f>
        <v/>
      </c>
      <c r="G238" s="77">
        <f>SUMPRODUCT($B$14*((C238-$B$17)*(1-$B$15)+$B$17-$B$16)*(1+B238)^{1,2,3,4,5}/((1+E238)^{0.5,1.5,2.5,3.5,4.5}))</f>
        <v/>
      </c>
      <c r="H238" s="77">
        <f>(($B$14*(1+B238)^5*((C238-$B$17)*(1-$B$15)+$B$17-$B$16)*(1+D238)/MAX(E238-D238,0.000001))*$B$21+($B$14*(1+B238)^5*C238*F238)*(1-$B$21))/((1+E238)^4.5)</f>
        <v/>
      </c>
      <c r="I238" s="77">
        <f>G238+H238+$B$18-$B$19</f>
        <v/>
      </c>
      <c r="J238" s="80">
        <f>IF($B$20=0,0,I238/$B$20)</f>
        <v/>
      </c>
    </row>
    <row r="239">
      <c r="A239" s="12" t="n">
        <v>173</v>
      </c>
      <c r="B239" s="11">
        <f>MAX(-0.2,MIN(0.5,_xlfn.NORM.INV(RAND(),$B$4,$B$5)))</f>
        <v/>
      </c>
      <c r="C239" s="11">
        <f>MAX(0.01,MIN(0.6,_xlfn.NORM.INV(RAND(),$B$6,$B$7)))</f>
        <v/>
      </c>
      <c r="D239" s="11">
        <f>MAX(0,MIN(0.05,_xlfn.NORM.INV(RAND(),$B$10,$B$11)))</f>
        <v/>
      </c>
      <c r="E239" s="11">
        <f>MAX(D239+0.01,MAX(0.03,MIN(0.3,_xlfn.NORM.INV(RAND(),$B$8,$B$9))))</f>
        <v/>
      </c>
      <c r="F239" s="75">
        <f>MAX(3,MIN(25,_xlfn.NORM.INV(RAND(),$B$12,$B$13)))</f>
        <v/>
      </c>
      <c r="G239" s="12">
        <f>SUMPRODUCT($B$14*((C239-$B$17)*(1-$B$15)+$B$17-$B$16)*(1+B239)^{1,2,3,4,5}/((1+E239)^{0.5,1.5,2.5,3.5,4.5}))</f>
        <v/>
      </c>
      <c r="H239" s="12">
        <f>(($B$14*(1+B239)^5*((C239-$B$17)*(1-$B$15)+$B$17-$B$16)*(1+D239)/MAX(E239-D239,0.000001))*$B$21+($B$14*(1+B239)^5*C239*F239)*(1-$B$21))/((1+E239)^4.5)</f>
        <v/>
      </c>
      <c r="I239" s="12">
        <f>G239+H239+$B$18-$B$19</f>
        <v/>
      </c>
      <c r="J239" s="76">
        <f>IF($B$20=0,0,I239/$B$20)</f>
        <v/>
      </c>
    </row>
    <row r="240">
      <c r="A240" s="77" t="n">
        <v>174</v>
      </c>
      <c r="B240" s="78">
        <f>MAX(-0.2,MIN(0.5,_xlfn.NORM.INV(RAND(),$B$4,$B$5)))</f>
        <v/>
      </c>
      <c r="C240" s="78">
        <f>MAX(0.01,MIN(0.6,_xlfn.NORM.INV(RAND(),$B$6,$B$7)))</f>
        <v/>
      </c>
      <c r="D240" s="78">
        <f>MAX(0,MIN(0.05,_xlfn.NORM.INV(RAND(),$B$10,$B$11)))</f>
        <v/>
      </c>
      <c r="E240" s="78">
        <f>MAX(D240+0.01,MAX(0.03,MIN(0.3,_xlfn.NORM.INV(RAND(),$B$8,$B$9))))</f>
        <v/>
      </c>
      <c r="F240" s="79">
        <f>MAX(3,MIN(25,_xlfn.NORM.INV(RAND(),$B$12,$B$13)))</f>
        <v/>
      </c>
      <c r="G240" s="77">
        <f>SUMPRODUCT($B$14*((C240-$B$17)*(1-$B$15)+$B$17-$B$16)*(1+B240)^{1,2,3,4,5}/((1+E240)^{0.5,1.5,2.5,3.5,4.5}))</f>
        <v/>
      </c>
      <c r="H240" s="77">
        <f>(($B$14*(1+B240)^5*((C240-$B$17)*(1-$B$15)+$B$17-$B$16)*(1+D240)/MAX(E240-D240,0.000001))*$B$21+($B$14*(1+B240)^5*C240*F240)*(1-$B$21))/((1+E240)^4.5)</f>
        <v/>
      </c>
      <c r="I240" s="77">
        <f>G240+H240+$B$18-$B$19</f>
        <v/>
      </c>
      <c r="J240" s="80">
        <f>IF($B$20=0,0,I240/$B$20)</f>
        <v/>
      </c>
    </row>
    <row r="241">
      <c r="A241" s="12" t="n">
        <v>175</v>
      </c>
      <c r="B241" s="11">
        <f>MAX(-0.2,MIN(0.5,_xlfn.NORM.INV(RAND(),$B$4,$B$5)))</f>
        <v/>
      </c>
      <c r="C241" s="11">
        <f>MAX(0.01,MIN(0.6,_xlfn.NORM.INV(RAND(),$B$6,$B$7)))</f>
        <v/>
      </c>
      <c r="D241" s="11">
        <f>MAX(0,MIN(0.05,_xlfn.NORM.INV(RAND(),$B$10,$B$11)))</f>
        <v/>
      </c>
      <c r="E241" s="11">
        <f>MAX(D241+0.01,MAX(0.03,MIN(0.3,_xlfn.NORM.INV(RAND(),$B$8,$B$9))))</f>
        <v/>
      </c>
      <c r="F241" s="75">
        <f>MAX(3,MIN(25,_xlfn.NORM.INV(RAND(),$B$12,$B$13)))</f>
        <v/>
      </c>
      <c r="G241" s="12">
        <f>SUMPRODUCT($B$14*((C241-$B$17)*(1-$B$15)+$B$17-$B$16)*(1+B241)^{1,2,3,4,5}/((1+E241)^{0.5,1.5,2.5,3.5,4.5}))</f>
        <v/>
      </c>
      <c r="H241" s="12">
        <f>(($B$14*(1+B241)^5*((C241-$B$17)*(1-$B$15)+$B$17-$B$16)*(1+D241)/MAX(E241-D241,0.000001))*$B$21+($B$14*(1+B241)^5*C241*F241)*(1-$B$21))/((1+E241)^4.5)</f>
        <v/>
      </c>
      <c r="I241" s="12">
        <f>G241+H241+$B$18-$B$19</f>
        <v/>
      </c>
      <c r="J241" s="76">
        <f>IF($B$20=0,0,I241/$B$20)</f>
        <v/>
      </c>
    </row>
    <row r="242">
      <c r="A242" s="77" t="n">
        <v>176</v>
      </c>
      <c r="B242" s="78">
        <f>MAX(-0.2,MIN(0.5,_xlfn.NORM.INV(RAND(),$B$4,$B$5)))</f>
        <v/>
      </c>
      <c r="C242" s="78">
        <f>MAX(0.01,MIN(0.6,_xlfn.NORM.INV(RAND(),$B$6,$B$7)))</f>
        <v/>
      </c>
      <c r="D242" s="78">
        <f>MAX(0,MIN(0.05,_xlfn.NORM.INV(RAND(),$B$10,$B$11)))</f>
        <v/>
      </c>
      <c r="E242" s="78">
        <f>MAX(D242+0.01,MAX(0.03,MIN(0.3,_xlfn.NORM.INV(RAND(),$B$8,$B$9))))</f>
        <v/>
      </c>
      <c r="F242" s="79">
        <f>MAX(3,MIN(25,_xlfn.NORM.INV(RAND(),$B$12,$B$13)))</f>
        <v/>
      </c>
      <c r="G242" s="77">
        <f>SUMPRODUCT($B$14*((C242-$B$17)*(1-$B$15)+$B$17-$B$16)*(1+B242)^{1,2,3,4,5}/((1+E242)^{0.5,1.5,2.5,3.5,4.5}))</f>
        <v/>
      </c>
      <c r="H242" s="77">
        <f>(($B$14*(1+B242)^5*((C242-$B$17)*(1-$B$15)+$B$17-$B$16)*(1+D242)/MAX(E242-D242,0.000001))*$B$21+($B$14*(1+B242)^5*C242*F242)*(1-$B$21))/((1+E242)^4.5)</f>
        <v/>
      </c>
      <c r="I242" s="77">
        <f>G242+H242+$B$18-$B$19</f>
        <v/>
      </c>
      <c r="J242" s="80">
        <f>IF($B$20=0,0,I242/$B$20)</f>
        <v/>
      </c>
    </row>
    <row r="243">
      <c r="A243" s="12" t="n">
        <v>177</v>
      </c>
      <c r="B243" s="11">
        <f>MAX(-0.2,MIN(0.5,_xlfn.NORM.INV(RAND(),$B$4,$B$5)))</f>
        <v/>
      </c>
      <c r="C243" s="11">
        <f>MAX(0.01,MIN(0.6,_xlfn.NORM.INV(RAND(),$B$6,$B$7)))</f>
        <v/>
      </c>
      <c r="D243" s="11">
        <f>MAX(0,MIN(0.05,_xlfn.NORM.INV(RAND(),$B$10,$B$11)))</f>
        <v/>
      </c>
      <c r="E243" s="11">
        <f>MAX(D243+0.01,MAX(0.03,MIN(0.3,_xlfn.NORM.INV(RAND(),$B$8,$B$9))))</f>
        <v/>
      </c>
      <c r="F243" s="75">
        <f>MAX(3,MIN(25,_xlfn.NORM.INV(RAND(),$B$12,$B$13)))</f>
        <v/>
      </c>
      <c r="G243" s="12">
        <f>SUMPRODUCT($B$14*((C243-$B$17)*(1-$B$15)+$B$17-$B$16)*(1+B243)^{1,2,3,4,5}/((1+E243)^{0.5,1.5,2.5,3.5,4.5}))</f>
        <v/>
      </c>
      <c r="H243" s="12">
        <f>(($B$14*(1+B243)^5*((C243-$B$17)*(1-$B$15)+$B$17-$B$16)*(1+D243)/MAX(E243-D243,0.000001))*$B$21+($B$14*(1+B243)^5*C243*F243)*(1-$B$21))/((1+E243)^4.5)</f>
        <v/>
      </c>
      <c r="I243" s="12">
        <f>G243+H243+$B$18-$B$19</f>
        <v/>
      </c>
      <c r="J243" s="76">
        <f>IF($B$20=0,0,I243/$B$20)</f>
        <v/>
      </c>
    </row>
    <row r="244">
      <c r="A244" s="77" t="n">
        <v>178</v>
      </c>
      <c r="B244" s="78">
        <f>MAX(-0.2,MIN(0.5,_xlfn.NORM.INV(RAND(),$B$4,$B$5)))</f>
        <v/>
      </c>
      <c r="C244" s="78">
        <f>MAX(0.01,MIN(0.6,_xlfn.NORM.INV(RAND(),$B$6,$B$7)))</f>
        <v/>
      </c>
      <c r="D244" s="78">
        <f>MAX(0,MIN(0.05,_xlfn.NORM.INV(RAND(),$B$10,$B$11)))</f>
        <v/>
      </c>
      <c r="E244" s="78">
        <f>MAX(D244+0.01,MAX(0.03,MIN(0.3,_xlfn.NORM.INV(RAND(),$B$8,$B$9))))</f>
        <v/>
      </c>
      <c r="F244" s="79">
        <f>MAX(3,MIN(25,_xlfn.NORM.INV(RAND(),$B$12,$B$13)))</f>
        <v/>
      </c>
      <c r="G244" s="77">
        <f>SUMPRODUCT($B$14*((C244-$B$17)*(1-$B$15)+$B$17-$B$16)*(1+B244)^{1,2,3,4,5}/((1+E244)^{0.5,1.5,2.5,3.5,4.5}))</f>
        <v/>
      </c>
      <c r="H244" s="77">
        <f>(($B$14*(1+B244)^5*((C244-$B$17)*(1-$B$15)+$B$17-$B$16)*(1+D244)/MAX(E244-D244,0.000001))*$B$21+($B$14*(1+B244)^5*C244*F244)*(1-$B$21))/((1+E244)^4.5)</f>
        <v/>
      </c>
      <c r="I244" s="77">
        <f>G244+H244+$B$18-$B$19</f>
        <v/>
      </c>
      <c r="J244" s="80">
        <f>IF($B$20=0,0,I244/$B$20)</f>
        <v/>
      </c>
    </row>
    <row r="245">
      <c r="A245" s="12" t="n">
        <v>179</v>
      </c>
      <c r="B245" s="11">
        <f>MAX(-0.2,MIN(0.5,_xlfn.NORM.INV(RAND(),$B$4,$B$5)))</f>
        <v/>
      </c>
      <c r="C245" s="11">
        <f>MAX(0.01,MIN(0.6,_xlfn.NORM.INV(RAND(),$B$6,$B$7)))</f>
        <v/>
      </c>
      <c r="D245" s="11">
        <f>MAX(0,MIN(0.05,_xlfn.NORM.INV(RAND(),$B$10,$B$11)))</f>
        <v/>
      </c>
      <c r="E245" s="11">
        <f>MAX(D245+0.01,MAX(0.03,MIN(0.3,_xlfn.NORM.INV(RAND(),$B$8,$B$9))))</f>
        <v/>
      </c>
      <c r="F245" s="75">
        <f>MAX(3,MIN(25,_xlfn.NORM.INV(RAND(),$B$12,$B$13)))</f>
        <v/>
      </c>
      <c r="G245" s="12">
        <f>SUMPRODUCT($B$14*((C245-$B$17)*(1-$B$15)+$B$17-$B$16)*(1+B245)^{1,2,3,4,5}/((1+E245)^{0.5,1.5,2.5,3.5,4.5}))</f>
        <v/>
      </c>
      <c r="H245" s="12">
        <f>(($B$14*(1+B245)^5*((C245-$B$17)*(1-$B$15)+$B$17-$B$16)*(1+D245)/MAX(E245-D245,0.000001))*$B$21+($B$14*(1+B245)^5*C245*F245)*(1-$B$21))/((1+E245)^4.5)</f>
        <v/>
      </c>
      <c r="I245" s="12">
        <f>G245+H245+$B$18-$B$19</f>
        <v/>
      </c>
      <c r="J245" s="76">
        <f>IF($B$20=0,0,I245/$B$20)</f>
        <v/>
      </c>
    </row>
    <row r="246">
      <c r="A246" s="77" t="n">
        <v>180</v>
      </c>
      <c r="B246" s="78">
        <f>MAX(-0.2,MIN(0.5,_xlfn.NORM.INV(RAND(),$B$4,$B$5)))</f>
        <v/>
      </c>
      <c r="C246" s="78">
        <f>MAX(0.01,MIN(0.6,_xlfn.NORM.INV(RAND(),$B$6,$B$7)))</f>
        <v/>
      </c>
      <c r="D246" s="78">
        <f>MAX(0,MIN(0.05,_xlfn.NORM.INV(RAND(),$B$10,$B$11)))</f>
        <v/>
      </c>
      <c r="E246" s="78">
        <f>MAX(D246+0.01,MAX(0.03,MIN(0.3,_xlfn.NORM.INV(RAND(),$B$8,$B$9))))</f>
        <v/>
      </c>
      <c r="F246" s="79">
        <f>MAX(3,MIN(25,_xlfn.NORM.INV(RAND(),$B$12,$B$13)))</f>
        <v/>
      </c>
      <c r="G246" s="77">
        <f>SUMPRODUCT($B$14*((C246-$B$17)*(1-$B$15)+$B$17-$B$16)*(1+B246)^{1,2,3,4,5}/((1+E246)^{0.5,1.5,2.5,3.5,4.5}))</f>
        <v/>
      </c>
      <c r="H246" s="77">
        <f>(($B$14*(1+B246)^5*((C246-$B$17)*(1-$B$15)+$B$17-$B$16)*(1+D246)/MAX(E246-D246,0.000001))*$B$21+($B$14*(1+B246)^5*C246*F246)*(1-$B$21))/((1+E246)^4.5)</f>
        <v/>
      </c>
      <c r="I246" s="77">
        <f>G246+H246+$B$18-$B$19</f>
        <v/>
      </c>
      <c r="J246" s="80">
        <f>IF($B$20=0,0,I246/$B$20)</f>
        <v/>
      </c>
    </row>
    <row r="247">
      <c r="A247" s="12" t="n">
        <v>181</v>
      </c>
      <c r="B247" s="11">
        <f>MAX(-0.2,MIN(0.5,_xlfn.NORM.INV(RAND(),$B$4,$B$5)))</f>
        <v/>
      </c>
      <c r="C247" s="11">
        <f>MAX(0.01,MIN(0.6,_xlfn.NORM.INV(RAND(),$B$6,$B$7)))</f>
        <v/>
      </c>
      <c r="D247" s="11">
        <f>MAX(0,MIN(0.05,_xlfn.NORM.INV(RAND(),$B$10,$B$11)))</f>
        <v/>
      </c>
      <c r="E247" s="11">
        <f>MAX(D247+0.01,MAX(0.03,MIN(0.3,_xlfn.NORM.INV(RAND(),$B$8,$B$9))))</f>
        <v/>
      </c>
      <c r="F247" s="75">
        <f>MAX(3,MIN(25,_xlfn.NORM.INV(RAND(),$B$12,$B$13)))</f>
        <v/>
      </c>
      <c r="G247" s="12">
        <f>SUMPRODUCT($B$14*((C247-$B$17)*(1-$B$15)+$B$17-$B$16)*(1+B247)^{1,2,3,4,5}/((1+E247)^{0.5,1.5,2.5,3.5,4.5}))</f>
        <v/>
      </c>
      <c r="H247" s="12">
        <f>(($B$14*(1+B247)^5*((C247-$B$17)*(1-$B$15)+$B$17-$B$16)*(1+D247)/MAX(E247-D247,0.000001))*$B$21+($B$14*(1+B247)^5*C247*F247)*(1-$B$21))/((1+E247)^4.5)</f>
        <v/>
      </c>
      <c r="I247" s="12">
        <f>G247+H247+$B$18-$B$19</f>
        <v/>
      </c>
      <c r="J247" s="76">
        <f>IF($B$20=0,0,I247/$B$20)</f>
        <v/>
      </c>
    </row>
    <row r="248">
      <c r="A248" s="77" t="n">
        <v>182</v>
      </c>
      <c r="B248" s="78">
        <f>MAX(-0.2,MIN(0.5,_xlfn.NORM.INV(RAND(),$B$4,$B$5)))</f>
        <v/>
      </c>
      <c r="C248" s="78">
        <f>MAX(0.01,MIN(0.6,_xlfn.NORM.INV(RAND(),$B$6,$B$7)))</f>
        <v/>
      </c>
      <c r="D248" s="78">
        <f>MAX(0,MIN(0.05,_xlfn.NORM.INV(RAND(),$B$10,$B$11)))</f>
        <v/>
      </c>
      <c r="E248" s="78">
        <f>MAX(D248+0.01,MAX(0.03,MIN(0.3,_xlfn.NORM.INV(RAND(),$B$8,$B$9))))</f>
        <v/>
      </c>
      <c r="F248" s="79">
        <f>MAX(3,MIN(25,_xlfn.NORM.INV(RAND(),$B$12,$B$13)))</f>
        <v/>
      </c>
      <c r="G248" s="77">
        <f>SUMPRODUCT($B$14*((C248-$B$17)*(1-$B$15)+$B$17-$B$16)*(1+B248)^{1,2,3,4,5}/((1+E248)^{0.5,1.5,2.5,3.5,4.5}))</f>
        <v/>
      </c>
      <c r="H248" s="77">
        <f>(($B$14*(1+B248)^5*((C248-$B$17)*(1-$B$15)+$B$17-$B$16)*(1+D248)/MAX(E248-D248,0.000001))*$B$21+($B$14*(1+B248)^5*C248*F248)*(1-$B$21))/((1+E248)^4.5)</f>
        <v/>
      </c>
      <c r="I248" s="77">
        <f>G248+H248+$B$18-$B$19</f>
        <v/>
      </c>
      <c r="J248" s="80">
        <f>IF($B$20=0,0,I248/$B$20)</f>
        <v/>
      </c>
    </row>
    <row r="249">
      <c r="A249" s="12" t="n">
        <v>183</v>
      </c>
      <c r="B249" s="11">
        <f>MAX(-0.2,MIN(0.5,_xlfn.NORM.INV(RAND(),$B$4,$B$5)))</f>
        <v/>
      </c>
      <c r="C249" s="11">
        <f>MAX(0.01,MIN(0.6,_xlfn.NORM.INV(RAND(),$B$6,$B$7)))</f>
        <v/>
      </c>
      <c r="D249" s="11">
        <f>MAX(0,MIN(0.05,_xlfn.NORM.INV(RAND(),$B$10,$B$11)))</f>
        <v/>
      </c>
      <c r="E249" s="11">
        <f>MAX(D249+0.01,MAX(0.03,MIN(0.3,_xlfn.NORM.INV(RAND(),$B$8,$B$9))))</f>
        <v/>
      </c>
      <c r="F249" s="75">
        <f>MAX(3,MIN(25,_xlfn.NORM.INV(RAND(),$B$12,$B$13)))</f>
        <v/>
      </c>
      <c r="G249" s="12">
        <f>SUMPRODUCT($B$14*((C249-$B$17)*(1-$B$15)+$B$17-$B$16)*(1+B249)^{1,2,3,4,5}/((1+E249)^{0.5,1.5,2.5,3.5,4.5}))</f>
        <v/>
      </c>
      <c r="H249" s="12">
        <f>(($B$14*(1+B249)^5*((C249-$B$17)*(1-$B$15)+$B$17-$B$16)*(1+D249)/MAX(E249-D249,0.000001))*$B$21+($B$14*(1+B249)^5*C249*F249)*(1-$B$21))/((1+E249)^4.5)</f>
        <v/>
      </c>
      <c r="I249" s="12">
        <f>G249+H249+$B$18-$B$19</f>
        <v/>
      </c>
      <c r="J249" s="76">
        <f>IF($B$20=0,0,I249/$B$20)</f>
        <v/>
      </c>
    </row>
    <row r="250">
      <c r="A250" s="77" t="n">
        <v>184</v>
      </c>
      <c r="B250" s="78">
        <f>MAX(-0.2,MIN(0.5,_xlfn.NORM.INV(RAND(),$B$4,$B$5)))</f>
        <v/>
      </c>
      <c r="C250" s="78">
        <f>MAX(0.01,MIN(0.6,_xlfn.NORM.INV(RAND(),$B$6,$B$7)))</f>
        <v/>
      </c>
      <c r="D250" s="78">
        <f>MAX(0,MIN(0.05,_xlfn.NORM.INV(RAND(),$B$10,$B$11)))</f>
        <v/>
      </c>
      <c r="E250" s="78">
        <f>MAX(D250+0.01,MAX(0.03,MIN(0.3,_xlfn.NORM.INV(RAND(),$B$8,$B$9))))</f>
        <v/>
      </c>
      <c r="F250" s="79">
        <f>MAX(3,MIN(25,_xlfn.NORM.INV(RAND(),$B$12,$B$13)))</f>
        <v/>
      </c>
      <c r="G250" s="77">
        <f>SUMPRODUCT($B$14*((C250-$B$17)*(1-$B$15)+$B$17-$B$16)*(1+B250)^{1,2,3,4,5}/((1+E250)^{0.5,1.5,2.5,3.5,4.5}))</f>
        <v/>
      </c>
      <c r="H250" s="77">
        <f>(($B$14*(1+B250)^5*((C250-$B$17)*(1-$B$15)+$B$17-$B$16)*(1+D250)/MAX(E250-D250,0.000001))*$B$21+($B$14*(1+B250)^5*C250*F250)*(1-$B$21))/((1+E250)^4.5)</f>
        <v/>
      </c>
      <c r="I250" s="77">
        <f>G250+H250+$B$18-$B$19</f>
        <v/>
      </c>
      <c r="J250" s="80">
        <f>IF($B$20=0,0,I250/$B$20)</f>
        <v/>
      </c>
    </row>
    <row r="251">
      <c r="A251" s="12" t="n">
        <v>185</v>
      </c>
      <c r="B251" s="11">
        <f>MAX(-0.2,MIN(0.5,_xlfn.NORM.INV(RAND(),$B$4,$B$5)))</f>
        <v/>
      </c>
      <c r="C251" s="11">
        <f>MAX(0.01,MIN(0.6,_xlfn.NORM.INV(RAND(),$B$6,$B$7)))</f>
        <v/>
      </c>
      <c r="D251" s="11">
        <f>MAX(0,MIN(0.05,_xlfn.NORM.INV(RAND(),$B$10,$B$11)))</f>
        <v/>
      </c>
      <c r="E251" s="11">
        <f>MAX(D251+0.01,MAX(0.03,MIN(0.3,_xlfn.NORM.INV(RAND(),$B$8,$B$9))))</f>
        <v/>
      </c>
      <c r="F251" s="75">
        <f>MAX(3,MIN(25,_xlfn.NORM.INV(RAND(),$B$12,$B$13)))</f>
        <v/>
      </c>
      <c r="G251" s="12">
        <f>SUMPRODUCT($B$14*((C251-$B$17)*(1-$B$15)+$B$17-$B$16)*(1+B251)^{1,2,3,4,5}/((1+E251)^{0.5,1.5,2.5,3.5,4.5}))</f>
        <v/>
      </c>
      <c r="H251" s="12">
        <f>(($B$14*(1+B251)^5*((C251-$B$17)*(1-$B$15)+$B$17-$B$16)*(1+D251)/MAX(E251-D251,0.000001))*$B$21+($B$14*(1+B251)^5*C251*F251)*(1-$B$21))/((1+E251)^4.5)</f>
        <v/>
      </c>
      <c r="I251" s="12">
        <f>G251+H251+$B$18-$B$19</f>
        <v/>
      </c>
      <c r="J251" s="76">
        <f>IF($B$20=0,0,I251/$B$20)</f>
        <v/>
      </c>
    </row>
    <row r="252">
      <c r="A252" s="77" t="n">
        <v>186</v>
      </c>
      <c r="B252" s="78">
        <f>MAX(-0.2,MIN(0.5,_xlfn.NORM.INV(RAND(),$B$4,$B$5)))</f>
        <v/>
      </c>
      <c r="C252" s="78">
        <f>MAX(0.01,MIN(0.6,_xlfn.NORM.INV(RAND(),$B$6,$B$7)))</f>
        <v/>
      </c>
      <c r="D252" s="78">
        <f>MAX(0,MIN(0.05,_xlfn.NORM.INV(RAND(),$B$10,$B$11)))</f>
        <v/>
      </c>
      <c r="E252" s="78">
        <f>MAX(D252+0.01,MAX(0.03,MIN(0.3,_xlfn.NORM.INV(RAND(),$B$8,$B$9))))</f>
        <v/>
      </c>
      <c r="F252" s="79">
        <f>MAX(3,MIN(25,_xlfn.NORM.INV(RAND(),$B$12,$B$13)))</f>
        <v/>
      </c>
      <c r="G252" s="77">
        <f>SUMPRODUCT($B$14*((C252-$B$17)*(1-$B$15)+$B$17-$B$16)*(1+B252)^{1,2,3,4,5}/((1+E252)^{0.5,1.5,2.5,3.5,4.5}))</f>
        <v/>
      </c>
      <c r="H252" s="77">
        <f>(($B$14*(1+B252)^5*((C252-$B$17)*(1-$B$15)+$B$17-$B$16)*(1+D252)/MAX(E252-D252,0.000001))*$B$21+($B$14*(1+B252)^5*C252*F252)*(1-$B$21))/((1+E252)^4.5)</f>
        <v/>
      </c>
      <c r="I252" s="77">
        <f>G252+H252+$B$18-$B$19</f>
        <v/>
      </c>
      <c r="J252" s="80">
        <f>IF($B$20=0,0,I252/$B$20)</f>
        <v/>
      </c>
    </row>
    <row r="253">
      <c r="A253" s="12" t="n">
        <v>187</v>
      </c>
      <c r="B253" s="11">
        <f>MAX(-0.2,MIN(0.5,_xlfn.NORM.INV(RAND(),$B$4,$B$5)))</f>
        <v/>
      </c>
      <c r="C253" s="11">
        <f>MAX(0.01,MIN(0.6,_xlfn.NORM.INV(RAND(),$B$6,$B$7)))</f>
        <v/>
      </c>
      <c r="D253" s="11">
        <f>MAX(0,MIN(0.05,_xlfn.NORM.INV(RAND(),$B$10,$B$11)))</f>
        <v/>
      </c>
      <c r="E253" s="11">
        <f>MAX(D253+0.01,MAX(0.03,MIN(0.3,_xlfn.NORM.INV(RAND(),$B$8,$B$9))))</f>
        <v/>
      </c>
      <c r="F253" s="75">
        <f>MAX(3,MIN(25,_xlfn.NORM.INV(RAND(),$B$12,$B$13)))</f>
        <v/>
      </c>
      <c r="G253" s="12">
        <f>SUMPRODUCT($B$14*((C253-$B$17)*(1-$B$15)+$B$17-$B$16)*(1+B253)^{1,2,3,4,5}/((1+E253)^{0.5,1.5,2.5,3.5,4.5}))</f>
        <v/>
      </c>
      <c r="H253" s="12">
        <f>(($B$14*(1+B253)^5*((C253-$B$17)*(1-$B$15)+$B$17-$B$16)*(1+D253)/MAX(E253-D253,0.000001))*$B$21+($B$14*(1+B253)^5*C253*F253)*(1-$B$21))/((1+E253)^4.5)</f>
        <v/>
      </c>
      <c r="I253" s="12">
        <f>G253+H253+$B$18-$B$19</f>
        <v/>
      </c>
      <c r="J253" s="76">
        <f>IF($B$20=0,0,I253/$B$20)</f>
        <v/>
      </c>
    </row>
    <row r="254">
      <c r="A254" s="77" t="n">
        <v>188</v>
      </c>
      <c r="B254" s="78">
        <f>MAX(-0.2,MIN(0.5,_xlfn.NORM.INV(RAND(),$B$4,$B$5)))</f>
        <v/>
      </c>
      <c r="C254" s="78">
        <f>MAX(0.01,MIN(0.6,_xlfn.NORM.INV(RAND(),$B$6,$B$7)))</f>
        <v/>
      </c>
      <c r="D254" s="78">
        <f>MAX(0,MIN(0.05,_xlfn.NORM.INV(RAND(),$B$10,$B$11)))</f>
        <v/>
      </c>
      <c r="E254" s="78">
        <f>MAX(D254+0.01,MAX(0.03,MIN(0.3,_xlfn.NORM.INV(RAND(),$B$8,$B$9))))</f>
        <v/>
      </c>
      <c r="F254" s="79">
        <f>MAX(3,MIN(25,_xlfn.NORM.INV(RAND(),$B$12,$B$13)))</f>
        <v/>
      </c>
      <c r="G254" s="77">
        <f>SUMPRODUCT($B$14*((C254-$B$17)*(1-$B$15)+$B$17-$B$16)*(1+B254)^{1,2,3,4,5}/((1+E254)^{0.5,1.5,2.5,3.5,4.5}))</f>
        <v/>
      </c>
      <c r="H254" s="77">
        <f>(($B$14*(1+B254)^5*((C254-$B$17)*(1-$B$15)+$B$17-$B$16)*(1+D254)/MAX(E254-D254,0.000001))*$B$21+($B$14*(1+B254)^5*C254*F254)*(1-$B$21))/((1+E254)^4.5)</f>
        <v/>
      </c>
      <c r="I254" s="77">
        <f>G254+H254+$B$18-$B$19</f>
        <v/>
      </c>
      <c r="J254" s="80">
        <f>IF($B$20=0,0,I254/$B$20)</f>
        <v/>
      </c>
    </row>
    <row r="255">
      <c r="A255" s="12" t="n">
        <v>189</v>
      </c>
      <c r="B255" s="11">
        <f>MAX(-0.2,MIN(0.5,_xlfn.NORM.INV(RAND(),$B$4,$B$5)))</f>
        <v/>
      </c>
      <c r="C255" s="11">
        <f>MAX(0.01,MIN(0.6,_xlfn.NORM.INV(RAND(),$B$6,$B$7)))</f>
        <v/>
      </c>
      <c r="D255" s="11">
        <f>MAX(0,MIN(0.05,_xlfn.NORM.INV(RAND(),$B$10,$B$11)))</f>
        <v/>
      </c>
      <c r="E255" s="11">
        <f>MAX(D255+0.01,MAX(0.03,MIN(0.3,_xlfn.NORM.INV(RAND(),$B$8,$B$9))))</f>
        <v/>
      </c>
      <c r="F255" s="75">
        <f>MAX(3,MIN(25,_xlfn.NORM.INV(RAND(),$B$12,$B$13)))</f>
        <v/>
      </c>
      <c r="G255" s="12">
        <f>SUMPRODUCT($B$14*((C255-$B$17)*(1-$B$15)+$B$17-$B$16)*(1+B255)^{1,2,3,4,5}/((1+E255)^{0.5,1.5,2.5,3.5,4.5}))</f>
        <v/>
      </c>
      <c r="H255" s="12">
        <f>(($B$14*(1+B255)^5*((C255-$B$17)*(1-$B$15)+$B$17-$B$16)*(1+D255)/MAX(E255-D255,0.000001))*$B$21+($B$14*(1+B255)^5*C255*F255)*(1-$B$21))/((1+E255)^4.5)</f>
        <v/>
      </c>
      <c r="I255" s="12">
        <f>G255+H255+$B$18-$B$19</f>
        <v/>
      </c>
      <c r="J255" s="76">
        <f>IF($B$20=0,0,I255/$B$20)</f>
        <v/>
      </c>
    </row>
    <row r="256">
      <c r="A256" s="77" t="n">
        <v>190</v>
      </c>
      <c r="B256" s="78">
        <f>MAX(-0.2,MIN(0.5,_xlfn.NORM.INV(RAND(),$B$4,$B$5)))</f>
        <v/>
      </c>
      <c r="C256" s="78">
        <f>MAX(0.01,MIN(0.6,_xlfn.NORM.INV(RAND(),$B$6,$B$7)))</f>
        <v/>
      </c>
      <c r="D256" s="78">
        <f>MAX(0,MIN(0.05,_xlfn.NORM.INV(RAND(),$B$10,$B$11)))</f>
        <v/>
      </c>
      <c r="E256" s="78">
        <f>MAX(D256+0.01,MAX(0.03,MIN(0.3,_xlfn.NORM.INV(RAND(),$B$8,$B$9))))</f>
        <v/>
      </c>
      <c r="F256" s="79">
        <f>MAX(3,MIN(25,_xlfn.NORM.INV(RAND(),$B$12,$B$13)))</f>
        <v/>
      </c>
      <c r="G256" s="77">
        <f>SUMPRODUCT($B$14*((C256-$B$17)*(1-$B$15)+$B$17-$B$16)*(1+B256)^{1,2,3,4,5}/((1+E256)^{0.5,1.5,2.5,3.5,4.5}))</f>
        <v/>
      </c>
      <c r="H256" s="77">
        <f>(($B$14*(1+B256)^5*((C256-$B$17)*(1-$B$15)+$B$17-$B$16)*(1+D256)/MAX(E256-D256,0.000001))*$B$21+($B$14*(1+B256)^5*C256*F256)*(1-$B$21))/((1+E256)^4.5)</f>
        <v/>
      </c>
      <c r="I256" s="77">
        <f>G256+H256+$B$18-$B$19</f>
        <v/>
      </c>
      <c r="J256" s="80">
        <f>IF($B$20=0,0,I256/$B$20)</f>
        <v/>
      </c>
    </row>
    <row r="257">
      <c r="A257" s="12" t="n">
        <v>191</v>
      </c>
      <c r="B257" s="11">
        <f>MAX(-0.2,MIN(0.5,_xlfn.NORM.INV(RAND(),$B$4,$B$5)))</f>
        <v/>
      </c>
      <c r="C257" s="11">
        <f>MAX(0.01,MIN(0.6,_xlfn.NORM.INV(RAND(),$B$6,$B$7)))</f>
        <v/>
      </c>
      <c r="D257" s="11">
        <f>MAX(0,MIN(0.05,_xlfn.NORM.INV(RAND(),$B$10,$B$11)))</f>
        <v/>
      </c>
      <c r="E257" s="11">
        <f>MAX(D257+0.01,MAX(0.03,MIN(0.3,_xlfn.NORM.INV(RAND(),$B$8,$B$9))))</f>
        <v/>
      </c>
      <c r="F257" s="75">
        <f>MAX(3,MIN(25,_xlfn.NORM.INV(RAND(),$B$12,$B$13)))</f>
        <v/>
      </c>
      <c r="G257" s="12">
        <f>SUMPRODUCT($B$14*((C257-$B$17)*(1-$B$15)+$B$17-$B$16)*(1+B257)^{1,2,3,4,5}/((1+E257)^{0.5,1.5,2.5,3.5,4.5}))</f>
        <v/>
      </c>
      <c r="H257" s="12">
        <f>(($B$14*(1+B257)^5*((C257-$B$17)*(1-$B$15)+$B$17-$B$16)*(1+D257)/MAX(E257-D257,0.000001))*$B$21+($B$14*(1+B257)^5*C257*F257)*(1-$B$21))/((1+E257)^4.5)</f>
        <v/>
      </c>
      <c r="I257" s="12">
        <f>G257+H257+$B$18-$B$19</f>
        <v/>
      </c>
      <c r="J257" s="76">
        <f>IF($B$20=0,0,I257/$B$20)</f>
        <v/>
      </c>
    </row>
    <row r="258">
      <c r="A258" s="77" t="n">
        <v>192</v>
      </c>
      <c r="B258" s="78">
        <f>MAX(-0.2,MIN(0.5,_xlfn.NORM.INV(RAND(),$B$4,$B$5)))</f>
        <v/>
      </c>
      <c r="C258" s="78">
        <f>MAX(0.01,MIN(0.6,_xlfn.NORM.INV(RAND(),$B$6,$B$7)))</f>
        <v/>
      </c>
      <c r="D258" s="78">
        <f>MAX(0,MIN(0.05,_xlfn.NORM.INV(RAND(),$B$10,$B$11)))</f>
        <v/>
      </c>
      <c r="E258" s="78">
        <f>MAX(D258+0.01,MAX(0.03,MIN(0.3,_xlfn.NORM.INV(RAND(),$B$8,$B$9))))</f>
        <v/>
      </c>
      <c r="F258" s="79">
        <f>MAX(3,MIN(25,_xlfn.NORM.INV(RAND(),$B$12,$B$13)))</f>
        <v/>
      </c>
      <c r="G258" s="77">
        <f>SUMPRODUCT($B$14*((C258-$B$17)*(1-$B$15)+$B$17-$B$16)*(1+B258)^{1,2,3,4,5}/((1+E258)^{0.5,1.5,2.5,3.5,4.5}))</f>
        <v/>
      </c>
      <c r="H258" s="77">
        <f>(($B$14*(1+B258)^5*((C258-$B$17)*(1-$B$15)+$B$17-$B$16)*(1+D258)/MAX(E258-D258,0.000001))*$B$21+($B$14*(1+B258)^5*C258*F258)*(1-$B$21))/((1+E258)^4.5)</f>
        <v/>
      </c>
      <c r="I258" s="77">
        <f>G258+H258+$B$18-$B$19</f>
        <v/>
      </c>
      <c r="J258" s="80">
        <f>IF($B$20=0,0,I258/$B$20)</f>
        <v/>
      </c>
    </row>
    <row r="259">
      <c r="A259" s="12" t="n">
        <v>193</v>
      </c>
      <c r="B259" s="11">
        <f>MAX(-0.2,MIN(0.5,_xlfn.NORM.INV(RAND(),$B$4,$B$5)))</f>
        <v/>
      </c>
      <c r="C259" s="11">
        <f>MAX(0.01,MIN(0.6,_xlfn.NORM.INV(RAND(),$B$6,$B$7)))</f>
        <v/>
      </c>
      <c r="D259" s="11">
        <f>MAX(0,MIN(0.05,_xlfn.NORM.INV(RAND(),$B$10,$B$11)))</f>
        <v/>
      </c>
      <c r="E259" s="11">
        <f>MAX(D259+0.01,MAX(0.03,MIN(0.3,_xlfn.NORM.INV(RAND(),$B$8,$B$9))))</f>
        <v/>
      </c>
      <c r="F259" s="75">
        <f>MAX(3,MIN(25,_xlfn.NORM.INV(RAND(),$B$12,$B$13)))</f>
        <v/>
      </c>
      <c r="G259" s="12">
        <f>SUMPRODUCT($B$14*((C259-$B$17)*(1-$B$15)+$B$17-$B$16)*(1+B259)^{1,2,3,4,5}/((1+E259)^{0.5,1.5,2.5,3.5,4.5}))</f>
        <v/>
      </c>
      <c r="H259" s="12">
        <f>(($B$14*(1+B259)^5*((C259-$B$17)*(1-$B$15)+$B$17-$B$16)*(1+D259)/MAX(E259-D259,0.000001))*$B$21+($B$14*(1+B259)^5*C259*F259)*(1-$B$21))/((1+E259)^4.5)</f>
        <v/>
      </c>
      <c r="I259" s="12">
        <f>G259+H259+$B$18-$B$19</f>
        <v/>
      </c>
      <c r="J259" s="76">
        <f>IF($B$20=0,0,I259/$B$20)</f>
        <v/>
      </c>
    </row>
    <row r="260">
      <c r="A260" s="77" t="n">
        <v>194</v>
      </c>
      <c r="B260" s="78">
        <f>MAX(-0.2,MIN(0.5,_xlfn.NORM.INV(RAND(),$B$4,$B$5)))</f>
        <v/>
      </c>
      <c r="C260" s="78">
        <f>MAX(0.01,MIN(0.6,_xlfn.NORM.INV(RAND(),$B$6,$B$7)))</f>
        <v/>
      </c>
      <c r="D260" s="78">
        <f>MAX(0,MIN(0.05,_xlfn.NORM.INV(RAND(),$B$10,$B$11)))</f>
        <v/>
      </c>
      <c r="E260" s="78">
        <f>MAX(D260+0.01,MAX(0.03,MIN(0.3,_xlfn.NORM.INV(RAND(),$B$8,$B$9))))</f>
        <v/>
      </c>
      <c r="F260" s="79">
        <f>MAX(3,MIN(25,_xlfn.NORM.INV(RAND(),$B$12,$B$13)))</f>
        <v/>
      </c>
      <c r="G260" s="77">
        <f>SUMPRODUCT($B$14*((C260-$B$17)*(1-$B$15)+$B$17-$B$16)*(1+B260)^{1,2,3,4,5}/((1+E260)^{0.5,1.5,2.5,3.5,4.5}))</f>
        <v/>
      </c>
      <c r="H260" s="77">
        <f>(($B$14*(1+B260)^5*((C260-$B$17)*(1-$B$15)+$B$17-$B$16)*(1+D260)/MAX(E260-D260,0.000001))*$B$21+($B$14*(1+B260)^5*C260*F260)*(1-$B$21))/((1+E260)^4.5)</f>
        <v/>
      </c>
      <c r="I260" s="77">
        <f>G260+H260+$B$18-$B$19</f>
        <v/>
      </c>
      <c r="J260" s="80">
        <f>IF($B$20=0,0,I260/$B$20)</f>
        <v/>
      </c>
    </row>
    <row r="261">
      <c r="A261" s="12" t="n">
        <v>195</v>
      </c>
      <c r="B261" s="11">
        <f>MAX(-0.2,MIN(0.5,_xlfn.NORM.INV(RAND(),$B$4,$B$5)))</f>
        <v/>
      </c>
      <c r="C261" s="11">
        <f>MAX(0.01,MIN(0.6,_xlfn.NORM.INV(RAND(),$B$6,$B$7)))</f>
        <v/>
      </c>
      <c r="D261" s="11">
        <f>MAX(0,MIN(0.05,_xlfn.NORM.INV(RAND(),$B$10,$B$11)))</f>
        <v/>
      </c>
      <c r="E261" s="11">
        <f>MAX(D261+0.01,MAX(0.03,MIN(0.3,_xlfn.NORM.INV(RAND(),$B$8,$B$9))))</f>
        <v/>
      </c>
      <c r="F261" s="75">
        <f>MAX(3,MIN(25,_xlfn.NORM.INV(RAND(),$B$12,$B$13)))</f>
        <v/>
      </c>
      <c r="G261" s="12">
        <f>SUMPRODUCT($B$14*((C261-$B$17)*(1-$B$15)+$B$17-$B$16)*(1+B261)^{1,2,3,4,5}/((1+E261)^{0.5,1.5,2.5,3.5,4.5}))</f>
        <v/>
      </c>
      <c r="H261" s="12">
        <f>(($B$14*(1+B261)^5*((C261-$B$17)*(1-$B$15)+$B$17-$B$16)*(1+D261)/MAX(E261-D261,0.000001))*$B$21+($B$14*(1+B261)^5*C261*F261)*(1-$B$21))/((1+E261)^4.5)</f>
        <v/>
      </c>
      <c r="I261" s="12">
        <f>G261+H261+$B$18-$B$19</f>
        <v/>
      </c>
      <c r="J261" s="76">
        <f>IF($B$20=0,0,I261/$B$20)</f>
        <v/>
      </c>
    </row>
    <row r="262">
      <c r="A262" s="77" t="n">
        <v>196</v>
      </c>
      <c r="B262" s="78">
        <f>MAX(-0.2,MIN(0.5,_xlfn.NORM.INV(RAND(),$B$4,$B$5)))</f>
        <v/>
      </c>
      <c r="C262" s="78">
        <f>MAX(0.01,MIN(0.6,_xlfn.NORM.INV(RAND(),$B$6,$B$7)))</f>
        <v/>
      </c>
      <c r="D262" s="78">
        <f>MAX(0,MIN(0.05,_xlfn.NORM.INV(RAND(),$B$10,$B$11)))</f>
        <v/>
      </c>
      <c r="E262" s="78">
        <f>MAX(D262+0.01,MAX(0.03,MIN(0.3,_xlfn.NORM.INV(RAND(),$B$8,$B$9))))</f>
        <v/>
      </c>
      <c r="F262" s="79">
        <f>MAX(3,MIN(25,_xlfn.NORM.INV(RAND(),$B$12,$B$13)))</f>
        <v/>
      </c>
      <c r="G262" s="77">
        <f>SUMPRODUCT($B$14*((C262-$B$17)*(1-$B$15)+$B$17-$B$16)*(1+B262)^{1,2,3,4,5}/((1+E262)^{0.5,1.5,2.5,3.5,4.5}))</f>
        <v/>
      </c>
      <c r="H262" s="77">
        <f>(($B$14*(1+B262)^5*((C262-$B$17)*(1-$B$15)+$B$17-$B$16)*(1+D262)/MAX(E262-D262,0.000001))*$B$21+($B$14*(1+B262)^5*C262*F262)*(1-$B$21))/((1+E262)^4.5)</f>
        <v/>
      </c>
      <c r="I262" s="77">
        <f>G262+H262+$B$18-$B$19</f>
        <v/>
      </c>
      <c r="J262" s="80">
        <f>IF($B$20=0,0,I262/$B$20)</f>
        <v/>
      </c>
    </row>
    <row r="263">
      <c r="A263" s="12" t="n">
        <v>197</v>
      </c>
      <c r="B263" s="11">
        <f>MAX(-0.2,MIN(0.5,_xlfn.NORM.INV(RAND(),$B$4,$B$5)))</f>
        <v/>
      </c>
      <c r="C263" s="11">
        <f>MAX(0.01,MIN(0.6,_xlfn.NORM.INV(RAND(),$B$6,$B$7)))</f>
        <v/>
      </c>
      <c r="D263" s="11">
        <f>MAX(0,MIN(0.05,_xlfn.NORM.INV(RAND(),$B$10,$B$11)))</f>
        <v/>
      </c>
      <c r="E263" s="11">
        <f>MAX(D263+0.01,MAX(0.03,MIN(0.3,_xlfn.NORM.INV(RAND(),$B$8,$B$9))))</f>
        <v/>
      </c>
      <c r="F263" s="75">
        <f>MAX(3,MIN(25,_xlfn.NORM.INV(RAND(),$B$12,$B$13)))</f>
        <v/>
      </c>
      <c r="G263" s="12">
        <f>SUMPRODUCT($B$14*((C263-$B$17)*(1-$B$15)+$B$17-$B$16)*(1+B263)^{1,2,3,4,5}/((1+E263)^{0.5,1.5,2.5,3.5,4.5}))</f>
        <v/>
      </c>
      <c r="H263" s="12">
        <f>(($B$14*(1+B263)^5*((C263-$B$17)*(1-$B$15)+$B$17-$B$16)*(1+D263)/MAX(E263-D263,0.000001))*$B$21+($B$14*(1+B263)^5*C263*F263)*(1-$B$21))/((1+E263)^4.5)</f>
        <v/>
      </c>
      <c r="I263" s="12">
        <f>G263+H263+$B$18-$B$19</f>
        <v/>
      </c>
      <c r="J263" s="76">
        <f>IF($B$20=0,0,I263/$B$20)</f>
        <v/>
      </c>
    </row>
    <row r="264">
      <c r="A264" s="77" t="n">
        <v>198</v>
      </c>
      <c r="B264" s="78">
        <f>MAX(-0.2,MIN(0.5,_xlfn.NORM.INV(RAND(),$B$4,$B$5)))</f>
        <v/>
      </c>
      <c r="C264" s="78">
        <f>MAX(0.01,MIN(0.6,_xlfn.NORM.INV(RAND(),$B$6,$B$7)))</f>
        <v/>
      </c>
      <c r="D264" s="78">
        <f>MAX(0,MIN(0.05,_xlfn.NORM.INV(RAND(),$B$10,$B$11)))</f>
        <v/>
      </c>
      <c r="E264" s="78">
        <f>MAX(D264+0.01,MAX(0.03,MIN(0.3,_xlfn.NORM.INV(RAND(),$B$8,$B$9))))</f>
        <v/>
      </c>
      <c r="F264" s="79">
        <f>MAX(3,MIN(25,_xlfn.NORM.INV(RAND(),$B$12,$B$13)))</f>
        <v/>
      </c>
      <c r="G264" s="77">
        <f>SUMPRODUCT($B$14*((C264-$B$17)*(1-$B$15)+$B$17-$B$16)*(1+B264)^{1,2,3,4,5}/((1+E264)^{0.5,1.5,2.5,3.5,4.5}))</f>
        <v/>
      </c>
      <c r="H264" s="77">
        <f>(($B$14*(1+B264)^5*((C264-$B$17)*(1-$B$15)+$B$17-$B$16)*(1+D264)/MAX(E264-D264,0.000001))*$B$21+($B$14*(1+B264)^5*C264*F264)*(1-$B$21))/((1+E264)^4.5)</f>
        <v/>
      </c>
      <c r="I264" s="77">
        <f>G264+H264+$B$18-$B$19</f>
        <v/>
      </c>
      <c r="J264" s="80">
        <f>IF($B$20=0,0,I264/$B$20)</f>
        <v/>
      </c>
    </row>
    <row r="265">
      <c r="A265" s="12" t="n">
        <v>199</v>
      </c>
      <c r="B265" s="11">
        <f>MAX(-0.2,MIN(0.5,_xlfn.NORM.INV(RAND(),$B$4,$B$5)))</f>
        <v/>
      </c>
      <c r="C265" s="11">
        <f>MAX(0.01,MIN(0.6,_xlfn.NORM.INV(RAND(),$B$6,$B$7)))</f>
        <v/>
      </c>
      <c r="D265" s="11">
        <f>MAX(0,MIN(0.05,_xlfn.NORM.INV(RAND(),$B$10,$B$11)))</f>
        <v/>
      </c>
      <c r="E265" s="11">
        <f>MAX(D265+0.01,MAX(0.03,MIN(0.3,_xlfn.NORM.INV(RAND(),$B$8,$B$9))))</f>
        <v/>
      </c>
      <c r="F265" s="75">
        <f>MAX(3,MIN(25,_xlfn.NORM.INV(RAND(),$B$12,$B$13)))</f>
        <v/>
      </c>
      <c r="G265" s="12">
        <f>SUMPRODUCT($B$14*((C265-$B$17)*(1-$B$15)+$B$17-$B$16)*(1+B265)^{1,2,3,4,5}/((1+E265)^{0.5,1.5,2.5,3.5,4.5}))</f>
        <v/>
      </c>
      <c r="H265" s="12">
        <f>(($B$14*(1+B265)^5*((C265-$B$17)*(1-$B$15)+$B$17-$B$16)*(1+D265)/MAX(E265-D265,0.000001))*$B$21+($B$14*(1+B265)^5*C265*F265)*(1-$B$21))/((1+E265)^4.5)</f>
        <v/>
      </c>
      <c r="I265" s="12">
        <f>G265+H265+$B$18-$B$19</f>
        <v/>
      </c>
      <c r="J265" s="76">
        <f>IF($B$20=0,0,I265/$B$20)</f>
        <v/>
      </c>
    </row>
    <row r="266">
      <c r="A266" s="77" t="n">
        <v>200</v>
      </c>
      <c r="B266" s="78">
        <f>MAX(-0.2,MIN(0.5,_xlfn.NORM.INV(RAND(),$B$4,$B$5)))</f>
        <v/>
      </c>
      <c r="C266" s="78">
        <f>MAX(0.01,MIN(0.6,_xlfn.NORM.INV(RAND(),$B$6,$B$7)))</f>
        <v/>
      </c>
      <c r="D266" s="78">
        <f>MAX(0,MIN(0.05,_xlfn.NORM.INV(RAND(),$B$10,$B$11)))</f>
        <v/>
      </c>
      <c r="E266" s="78">
        <f>MAX(D266+0.01,MAX(0.03,MIN(0.3,_xlfn.NORM.INV(RAND(),$B$8,$B$9))))</f>
        <v/>
      </c>
      <c r="F266" s="79">
        <f>MAX(3,MIN(25,_xlfn.NORM.INV(RAND(),$B$12,$B$13)))</f>
        <v/>
      </c>
      <c r="G266" s="77">
        <f>SUMPRODUCT($B$14*((C266-$B$17)*(1-$B$15)+$B$17-$B$16)*(1+B266)^{1,2,3,4,5}/((1+E266)^{0.5,1.5,2.5,3.5,4.5}))</f>
        <v/>
      </c>
      <c r="H266" s="77">
        <f>(($B$14*(1+B266)^5*((C266-$B$17)*(1-$B$15)+$B$17-$B$16)*(1+D266)/MAX(E266-D266,0.000001))*$B$21+($B$14*(1+B266)^5*C266*F266)*(1-$B$21))/((1+E266)^4.5)</f>
        <v/>
      </c>
      <c r="I266" s="77">
        <f>G266+H266+$B$18-$B$19</f>
        <v/>
      </c>
      <c r="J266" s="80">
        <f>IF($B$20=0,0,I266/$B$20)</f>
        <v/>
      </c>
    </row>
    <row r="267">
      <c r="A267" s="12" t="n">
        <v>201</v>
      </c>
      <c r="B267" s="11">
        <f>MAX(-0.2,MIN(0.5,_xlfn.NORM.INV(RAND(),$B$4,$B$5)))</f>
        <v/>
      </c>
      <c r="C267" s="11">
        <f>MAX(0.01,MIN(0.6,_xlfn.NORM.INV(RAND(),$B$6,$B$7)))</f>
        <v/>
      </c>
      <c r="D267" s="11">
        <f>MAX(0,MIN(0.05,_xlfn.NORM.INV(RAND(),$B$10,$B$11)))</f>
        <v/>
      </c>
      <c r="E267" s="11">
        <f>MAX(D267+0.01,MAX(0.03,MIN(0.3,_xlfn.NORM.INV(RAND(),$B$8,$B$9))))</f>
        <v/>
      </c>
      <c r="F267" s="75">
        <f>MAX(3,MIN(25,_xlfn.NORM.INV(RAND(),$B$12,$B$13)))</f>
        <v/>
      </c>
      <c r="G267" s="12">
        <f>SUMPRODUCT($B$14*((C267-$B$17)*(1-$B$15)+$B$17-$B$16)*(1+B267)^{1,2,3,4,5}/((1+E267)^{0.5,1.5,2.5,3.5,4.5}))</f>
        <v/>
      </c>
      <c r="H267" s="12">
        <f>(($B$14*(1+B267)^5*((C267-$B$17)*(1-$B$15)+$B$17-$B$16)*(1+D267)/MAX(E267-D267,0.000001))*$B$21+($B$14*(1+B267)^5*C267*F267)*(1-$B$21))/((1+E267)^4.5)</f>
        <v/>
      </c>
      <c r="I267" s="12">
        <f>G267+H267+$B$18-$B$19</f>
        <v/>
      </c>
      <c r="J267" s="76">
        <f>IF($B$20=0,0,I267/$B$20)</f>
        <v/>
      </c>
    </row>
    <row r="268">
      <c r="A268" s="77" t="n">
        <v>202</v>
      </c>
      <c r="B268" s="78">
        <f>MAX(-0.2,MIN(0.5,_xlfn.NORM.INV(RAND(),$B$4,$B$5)))</f>
        <v/>
      </c>
      <c r="C268" s="78">
        <f>MAX(0.01,MIN(0.6,_xlfn.NORM.INV(RAND(),$B$6,$B$7)))</f>
        <v/>
      </c>
      <c r="D268" s="78">
        <f>MAX(0,MIN(0.05,_xlfn.NORM.INV(RAND(),$B$10,$B$11)))</f>
        <v/>
      </c>
      <c r="E268" s="78">
        <f>MAX(D268+0.01,MAX(0.03,MIN(0.3,_xlfn.NORM.INV(RAND(),$B$8,$B$9))))</f>
        <v/>
      </c>
      <c r="F268" s="79">
        <f>MAX(3,MIN(25,_xlfn.NORM.INV(RAND(),$B$12,$B$13)))</f>
        <v/>
      </c>
      <c r="G268" s="77">
        <f>SUMPRODUCT($B$14*((C268-$B$17)*(1-$B$15)+$B$17-$B$16)*(1+B268)^{1,2,3,4,5}/((1+E268)^{0.5,1.5,2.5,3.5,4.5}))</f>
        <v/>
      </c>
      <c r="H268" s="77">
        <f>(($B$14*(1+B268)^5*((C268-$B$17)*(1-$B$15)+$B$17-$B$16)*(1+D268)/MAX(E268-D268,0.000001))*$B$21+($B$14*(1+B268)^5*C268*F268)*(1-$B$21))/((1+E268)^4.5)</f>
        <v/>
      </c>
      <c r="I268" s="77">
        <f>G268+H268+$B$18-$B$19</f>
        <v/>
      </c>
      <c r="J268" s="80">
        <f>IF($B$20=0,0,I268/$B$20)</f>
        <v/>
      </c>
    </row>
    <row r="269">
      <c r="A269" s="12" t="n">
        <v>203</v>
      </c>
      <c r="B269" s="11">
        <f>MAX(-0.2,MIN(0.5,_xlfn.NORM.INV(RAND(),$B$4,$B$5)))</f>
        <v/>
      </c>
      <c r="C269" s="11">
        <f>MAX(0.01,MIN(0.6,_xlfn.NORM.INV(RAND(),$B$6,$B$7)))</f>
        <v/>
      </c>
      <c r="D269" s="11">
        <f>MAX(0,MIN(0.05,_xlfn.NORM.INV(RAND(),$B$10,$B$11)))</f>
        <v/>
      </c>
      <c r="E269" s="11">
        <f>MAX(D269+0.01,MAX(0.03,MIN(0.3,_xlfn.NORM.INV(RAND(),$B$8,$B$9))))</f>
        <v/>
      </c>
      <c r="F269" s="75">
        <f>MAX(3,MIN(25,_xlfn.NORM.INV(RAND(),$B$12,$B$13)))</f>
        <v/>
      </c>
      <c r="G269" s="12">
        <f>SUMPRODUCT($B$14*((C269-$B$17)*(1-$B$15)+$B$17-$B$16)*(1+B269)^{1,2,3,4,5}/((1+E269)^{0.5,1.5,2.5,3.5,4.5}))</f>
        <v/>
      </c>
      <c r="H269" s="12">
        <f>(($B$14*(1+B269)^5*((C269-$B$17)*(1-$B$15)+$B$17-$B$16)*(1+D269)/MAX(E269-D269,0.000001))*$B$21+($B$14*(1+B269)^5*C269*F269)*(1-$B$21))/((1+E269)^4.5)</f>
        <v/>
      </c>
      <c r="I269" s="12">
        <f>G269+H269+$B$18-$B$19</f>
        <v/>
      </c>
      <c r="J269" s="76">
        <f>IF($B$20=0,0,I269/$B$20)</f>
        <v/>
      </c>
    </row>
    <row r="270">
      <c r="A270" s="77" t="n">
        <v>204</v>
      </c>
      <c r="B270" s="78">
        <f>MAX(-0.2,MIN(0.5,_xlfn.NORM.INV(RAND(),$B$4,$B$5)))</f>
        <v/>
      </c>
      <c r="C270" s="78">
        <f>MAX(0.01,MIN(0.6,_xlfn.NORM.INV(RAND(),$B$6,$B$7)))</f>
        <v/>
      </c>
      <c r="D270" s="78">
        <f>MAX(0,MIN(0.05,_xlfn.NORM.INV(RAND(),$B$10,$B$11)))</f>
        <v/>
      </c>
      <c r="E270" s="78">
        <f>MAX(D270+0.01,MAX(0.03,MIN(0.3,_xlfn.NORM.INV(RAND(),$B$8,$B$9))))</f>
        <v/>
      </c>
      <c r="F270" s="79">
        <f>MAX(3,MIN(25,_xlfn.NORM.INV(RAND(),$B$12,$B$13)))</f>
        <v/>
      </c>
      <c r="G270" s="77">
        <f>SUMPRODUCT($B$14*((C270-$B$17)*(1-$B$15)+$B$17-$B$16)*(1+B270)^{1,2,3,4,5}/((1+E270)^{0.5,1.5,2.5,3.5,4.5}))</f>
        <v/>
      </c>
      <c r="H270" s="77">
        <f>(($B$14*(1+B270)^5*((C270-$B$17)*(1-$B$15)+$B$17-$B$16)*(1+D270)/MAX(E270-D270,0.000001))*$B$21+($B$14*(1+B270)^5*C270*F270)*(1-$B$21))/((1+E270)^4.5)</f>
        <v/>
      </c>
      <c r="I270" s="77">
        <f>G270+H270+$B$18-$B$19</f>
        <v/>
      </c>
      <c r="J270" s="80">
        <f>IF($B$20=0,0,I270/$B$20)</f>
        <v/>
      </c>
    </row>
    <row r="271">
      <c r="A271" s="12" t="n">
        <v>205</v>
      </c>
      <c r="B271" s="11">
        <f>MAX(-0.2,MIN(0.5,_xlfn.NORM.INV(RAND(),$B$4,$B$5)))</f>
        <v/>
      </c>
      <c r="C271" s="11">
        <f>MAX(0.01,MIN(0.6,_xlfn.NORM.INV(RAND(),$B$6,$B$7)))</f>
        <v/>
      </c>
      <c r="D271" s="11">
        <f>MAX(0,MIN(0.05,_xlfn.NORM.INV(RAND(),$B$10,$B$11)))</f>
        <v/>
      </c>
      <c r="E271" s="11">
        <f>MAX(D271+0.01,MAX(0.03,MIN(0.3,_xlfn.NORM.INV(RAND(),$B$8,$B$9))))</f>
        <v/>
      </c>
      <c r="F271" s="75">
        <f>MAX(3,MIN(25,_xlfn.NORM.INV(RAND(),$B$12,$B$13)))</f>
        <v/>
      </c>
      <c r="G271" s="12">
        <f>SUMPRODUCT($B$14*((C271-$B$17)*(1-$B$15)+$B$17-$B$16)*(1+B271)^{1,2,3,4,5}/((1+E271)^{0.5,1.5,2.5,3.5,4.5}))</f>
        <v/>
      </c>
      <c r="H271" s="12">
        <f>(($B$14*(1+B271)^5*((C271-$B$17)*(1-$B$15)+$B$17-$B$16)*(1+D271)/MAX(E271-D271,0.000001))*$B$21+($B$14*(1+B271)^5*C271*F271)*(1-$B$21))/((1+E271)^4.5)</f>
        <v/>
      </c>
      <c r="I271" s="12">
        <f>G271+H271+$B$18-$B$19</f>
        <v/>
      </c>
      <c r="J271" s="76">
        <f>IF($B$20=0,0,I271/$B$20)</f>
        <v/>
      </c>
    </row>
    <row r="272">
      <c r="A272" s="77" t="n">
        <v>206</v>
      </c>
      <c r="B272" s="78">
        <f>MAX(-0.2,MIN(0.5,_xlfn.NORM.INV(RAND(),$B$4,$B$5)))</f>
        <v/>
      </c>
      <c r="C272" s="78">
        <f>MAX(0.01,MIN(0.6,_xlfn.NORM.INV(RAND(),$B$6,$B$7)))</f>
        <v/>
      </c>
      <c r="D272" s="78">
        <f>MAX(0,MIN(0.05,_xlfn.NORM.INV(RAND(),$B$10,$B$11)))</f>
        <v/>
      </c>
      <c r="E272" s="78">
        <f>MAX(D272+0.01,MAX(0.03,MIN(0.3,_xlfn.NORM.INV(RAND(),$B$8,$B$9))))</f>
        <v/>
      </c>
      <c r="F272" s="79">
        <f>MAX(3,MIN(25,_xlfn.NORM.INV(RAND(),$B$12,$B$13)))</f>
        <v/>
      </c>
      <c r="G272" s="77">
        <f>SUMPRODUCT($B$14*((C272-$B$17)*(1-$B$15)+$B$17-$B$16)*(1+B272)^{1,2,3,4,5}/((1+E272)^{0.5,1.5,2.5,3.5,4.5}))</f>
        <v/>
      </c>
      <c r="H272" s="77">
        <f>(($B$14*(1+B272)^5*((C272-$B$17)*(1-$B$15)+$B$17-$B$16)*(1+D272)/MAX(E272-D272,0.000001))*$B$21+($B$14*(1+B272)^5*C272*F272)*(1-$B$21))/((1+E272)^4.5)</f>
        <v/>
      </c>
      <c r="I272" s="77">
        <f>G272+H272+$B$18-$B$19</f>
        <v/>
      </c>
      <c r="J272" s="80">
        <f>IF($B$20=0,0,I272/$B$20)</f>
        <v/>
      </c>
    </row>
    <row r="273">
      <c r="A273" s="12" t="n">
        <v>207</v>
      </c>
      <c r="B273" s="11">
        <f>MAX(-0.2,MIN(0.5,_xlfn.NORM.INV(RAND(),$B$4,$B$5)))</f>
        <v/>
      </c>
      <c r="C273" s="11">
        <f>MAX(0.01,MIN(0.6,_xlfn.NORM.INV(RAND(),$B$6,$B$7)))</f>
        <v/>
      </c>
      <c r="D273" s="11">
        <f>MAX(0,MIN(0.05,_xlfn.NORM.INV(RAND(),$B$10,$B$11)))</f>
        <v/>
      </c>
      <c r="E273" s="11">
        <f>MAX(D273+0.01,MAX(0.03,MIN(0.3,_xlfn.NORM.INV(RAND(),$B$8,$B$9))))</f>
        <v/>
      </c>
      <c r="F273" s="75">
        <f>MAX(3,MIN(25,_xlfn.NORM.INV(RAND(),$B$12,$B$13)))</f>
        <v/>
      </c>
      <c r="G273" s="12">
        <f>SUMPRODUCT($B$14*((C273-$B$17)*(1-$B$15)+$B$17-$B$16)*(1+B273)^{1,2,3,4,5}/((1+E273)^{0.5,1.5,2.5,3.5,4.5}))</f>
        <v/>
      </c>
      <c r="H273" s="12">
        <f>(($B$14*(1+B273)^5*((C273-$B$17)*(1-$B$15)+$B$17-$B$16)*(1+D273)/MAX(E273-D273,0.000001))*$B$21+($B$14*(1+B273)^5*C273*F273)*(1-$B$21))/((1+E273)^4.5)</f>
        <v/>
      </c>
      <c r="I273" s="12">
        <f>G273+H273+$B$18-$B$19</f>
        <v/>
      </c>
      <c r="J273" s="76">
        <f>IF($B$20=0,0,I273/$B$20)</f>
        <v/>
      </c>
    </row>
    <row r="274">
      <c r="A274" s="77" t="n">
        <v>208</v>
      </c>
      <c r="B274" s="78">
        <f>MAX(-0.2,MIN(0.5,_xlfn.NORM.INV(RAND(),$B$4,$B$5)))</f>
        <v/>
      </c>
      <c r="C274" s="78">
        <f>MAX(0.01,MIN(0.6,_xlfn.NORM.INV(RAND(),$B$6,$B$7)))</f>
        <v/>
      </c>
      <c r="D274" s="78">
        <f>MAX(0,MIN(0.05,_xlfn.NORM.INV(RAND(),$B$10,$B$11)))</f>
        <v/>
      </c>
      <c r="E274" s="78">
        <f>MAX(D274+0.01,MAX(0.03,MIN(0.3,_xlfn.NORM.INV(RAND(),$B$8,$B$9))))</f>
        <v/>
      </c>
      <c r="F274" s="79">
        <f>MAX(3,MIN(25,_xlfn.NORM.INV(RAND(),$B$12,$B$13)))</f>
        <v/>
      </c>
      <c r="G274" s="77">
        <f>SUMPRODUCT($B$14*((C274-$B$17)*(1-$B$15)+$B$17-$B$16)*(1+B274)^{1,2,3,4,5}/((1+E274)^{0.5,1.5,2.5,3.5,4.5}))</f>
        <v/>
      </c>
      <c r="H274" s="77">
        <f>(($B$14*(1+B274)^5*((C274-$B$17)*(1-$B$15)+$B$17-$B$16)*(1+D274)/MAX(E274-D274,0.000001))*$B$21+($B$14*(1+B274)^5*C274*F274)*(1-$B$21))/((1+E274)^4.5)</f>
        <v/>
      </c>
      <c r="I274" s="77">
        <f>G274+H274+$B$18-$B$19</f>
        <v/>
      </c>
      <c r="J274" s="80">
        <f>IF($B$20=0,0,I274/$B$20)</f>
        <v/>
      </c>
    </row>
    <row r="275">
      <c r="A275" s="12" t="n">
        <v>209</v>
      </c>
      <c r="B275" s="11">
        <f>MAX(-0.2,MIN(0.5,_xlfn.NORM.INV(RAND(),$B$4,$B$5)))</f>
        <v/>
      </c>
      <c r="C275" s="11">
        <f>MAX(0.01,MIN(0.6,_xlfn.NORM.INV(RAND(),$B$6,$B$7)))</f>
        <v/>
      </c>
      <c r="D275" s="11">
        <f>MAX(0,MIN(0.05,_xlfn.NORM.INV(RAND(),$B$10,$B$11)))</f>
        <v/>
      </c>
      <c r="E275" s="11">
        <f>MAX(D275+0.01,MAX(0.03,MIN(0.3,_xlfn.NORM.INV(RAND(),$B$8,$B$9))))</f>
        <v/>
      </c>
      <c r="F275" s="75">
        <f>MAX(3,MIN(25,_xlfn.NORM.INV(RAND(),$B$12,$B$13)))</f>
        <v/>
      </c>
      <c r="G275" s="12">
        <f>SUMPRODUCT($B$14*((C275-$B$17)*(1-$B$15)+$B$17-$B$16)*(1+B275)^{1,2,3,4,5}/((1+E275)^{0.5,1.5,2.5,3.5,4.5}))</f>
        <v/>
      </c>
      <c r="H275" s="12">
        <f>(($B$14*(1+B275)^5*((C275-$B$17)*(1-$B$15)+$B$17-$B$16)*(1+D275)/MAX(E275-D275,0.000001))*$B$21+($B$14*(1+B275)^5*C275*F275)*(1-$B$21))/((1+E275)^4.5)</f>
        <v/>
      </c>
      <c r="I275" s="12">
        <f>G275+H275+$B$18-$B$19</f>
        <v/>
      </c>
      <c r="J275" s="76">
        <f>IF($B$20=0,0,I275/$B$20)</f>
        <v/>
      </c>
    </row>
    <row r="276">
      <c r="A276" s="77" t="n">
        <v>210</v>
      </c>
      <c r="B276" s="78">
        <f>MAX(-0.2,MIN(0.5,_xlfn.NORM.INV(RAND(),$B$4,$B$5)))</f>
        <v/>
      </c>
      <c r="C276" s="78">
        <f>MAX(0.01,MIN(0.6,_xlfn.NORM.INV(RAND(),$B$6,$B$7)))</f>
        <v/>
      </c>
      <c r="D276" s="78">
        <f>MAX(0,MIN(0.05,_xlfn.NORM.INV(RAND(),$B$10,$B$11)))</f>
        <v/>
      </c>
      <c r="E276" s="78">
        <f>MAX(D276+0.01,MAX(0.03,MIN(0.3,_xlfn.NORM.INV(RAND(),$B$8,$B$9))))</f>
        <v/>
      </c>
      <c r="F276" s="79">
        <f>MAX(3,MIN(25,_xlfn.NORM.INV(RAND(),$B$12,$B$13)))</f>
        <v/>
      </c>
      <c r="G276" s="77">
        <f>SUMPRODUCT($B$14*((C276-$B$17)*(1-$B$15)+$B$17-$B$16)*(1+B276)^{1,2,3,4,5}/((1+E276)^{0.5,1.5,2.5,3.5,4.5}))</f>
        <v/>
      </c>
      <c r="H276" s="77">
        <f>(($B$14*(1+B276)^5*((C276-$B$17)*(1-$B$15)+$B$17-$B$16)*(1+D276)/MAX(E276-D276,0.000001))*$B$21+($B$14*(1+B276)^5*C276*F276)*(1-$B$21))/((1+E276)^4.5)</f>
        <v/>
      </c>
      <c r="I276" s="77">
        <f>G276+H276+$B$18-$B$19</f>
        <v/>
      </c>
      <c r="J276" s="80">
        <f>IF($B$20=0,0,I276/$B$20)</f>
        <v/>
      </c>
    </row>
    <row r="277">
      <c r="A277" s="12" t="n">
        <v>211</v>
      </c>
      <c r="B277" s="11">
        <f>MAX(-0.2,MIN(0.5,_xlfn.NORM.INV(RAND(),$B$4,$B$5)))</f>
        <v/>
      </c>
      <c r="C277" s="11">
        <f>MAX(0.01,MIN(0.6,_xlfn.NORM.INV(RAND(),$B$6,$B$7)))</f>
        <v/>
      </c>
      <c r="D277" s="11">
        <f>MAX(0,MIN(0.05,_xlfn.NORM.INV(RAND(),$B$10,$B$11)))</f>
        <v/>
      </c>
      <c r="E277" s="11">
        <f>MAX(D277+0.01,MAX(0.03,MIN(0.3,_xlfn.NORM.INV(RAND(),$B$8,$B$9))))</f>
        <v/>
      </c>
      <c r="F277" s="75">
        <f>MAX(3,MIN(25,_xlfn.NORM.INV(RAND(),$B$12,$B$13)))</f>
        <v/>
      </c>
      <c r="G277" s="12">
        <f>SUMPRODUCT($B$14*((C277-$B$17)*(1-$B$15)+$B$17-$B$16)*(1+B277)^{1,2,3,4,5}/((1+E277)^{0.5,1.5,2.5,3.5,4.5}))</f>
        <v/>
      </c>
      <c r="H277" s="12">
        <f>(($B$14*(1+B277)^5*((C277-$B$17)*(1-$B$15)+$B$17-$B$16)*(1+D277)/MAX(E277-D277,0.000001))*$B$21+($B$14*(1+B277)^5*C277*F277)*(1-$B$21))/((1+E277)^4.5)</f>
        <v/>
      </c>
      <c r="I277" s="12">
        <f>G277+H277+$B$18-$B$19</f>
        <v/>
      </c>
      <c r="J277" s="76">
        <f>IF($B$20=0,0,I277/$B$20)</f>
        <v/>
      </c>
    </row>
    <row r="278">
      <c r="A278" s="77" t="n">
        <v>212</v>
      </c>
      <c r="B278" s="78">
        <f>MAX(-0.2,MIN(0.5,_xlfn.NORM.INV(RAND(),$B$4,$B$5)))</f>
        <v/>
      </c>
      <c r="C278" s="78">
        <f>MAX(0.01,MIN(0.6,_xlfn.NORM.INV(RAND(),$B$6,$B$7)))</f>
        <v/>
      </c>
      <c r="D278" s="78">
        <f>MAX(0,MIN(0.05,_xlfn.NORM.INV(RAND(),$B$10,$B$11)))</f>
        <v/>
      </c>
      <c r="E278" s="78">
        <f>MAX(D278+0.01,MAX(0.03,MIN(0.3,_xlfn.NORM.INV(RAND(),$B$8,$B$9))))</f>
        <v/>
      </c>
      <c r="F278" s="79">
        <f>MAX(3,MIN(25,_xlfn.NORM.INV(RAND(),$B$12,$B$13)))</f>
        <v/>
      </c>
      <c r="G278" s="77">
        <f>SUMPRODUCT($B$14*((C278-$B$17)*(1-$B$15)+$B$17-$B$16)*(1+B278)^{1,2,3,4,5}/((1+E278)^{0.5,1.5,2.5,3.5,4.5}))</f>
        <v/>
      </c>
      <c r="H278" s="77">
        <f>(($B$14*(1+B278)^5*((C278-$B$17)*(1-$B$15)+$B$17-$B$16)*(1+D278)/MAX(E278-D278,0.000001))*$B$21+($B$14*(1+B278)^5*C278*F278)*(1-$B$21))/((1+E278)^4.5)</f>
        <v/>
      </c>
      <c r="I278" s="77">
        <f>G278+H278+$B$18-$B$19</f>
        <v/>
      </c>
      <c r="J278" s="80">
        <f>IF($B$20=0,0,I278/$B$20)</f>
        <v/>
      </c>
    </row>
    <row r="279">
      <c r="A279" s="12" t="n">
        <v>213</v>
      </c>
      <c r="B279" s="11">
        <f>MAX(-0.2,MIN(0.5,_xlfn.NORM.INV(RAND(),$B$4,$B$5)))</f>
        <v/>
      </c>
      <c r="C279" s="11">
        <f>MAX(0.01,MIN(0.6,_xlfn.NORM.INV(RAND(),$B$6,$B$7)))</f>
        <v/>
      </c>
      <c r="D279" s="11">
        <f>MAX(0,MIN(0.05,_xlfn.NORM.INV(RAND(),$B$10,$B$11)))</f>
        <v/>
      </c>
      <c r="E279" s="11">
        <f>MAX(D279+0.01,MAX(0.03,MIN(0.3,_xlfn.NORM.INV(RAND(),$B$8,$B$9))))</f>
        <v/>
      </c>
      <c r="F279" s="75">
        <f>MAX(3,MIN(25,_xlfn.NORM.INV(RAND(),$B$12,$B$13)))</f>
        <v/>
      </c>
      <c r="G279" s="12">
        <f>SUMPRODUCT($B$14*((C279-$B$17)*(1-$B$15)+$B$17-$B$16)*(1+B279)^{1,2,3,4,5}/((1+E279)^{0.5,1.5,2.5,3.5,4.5}))</f>
        <v/>
      </c>
      <c r="H279" s="12">
        <f>(($B$14*(1+B279)^5*((C279-$B$17)*(1-$B$15)+$B$17-$B$16)*(1+D279)/MAX(E279-D279,0.000001))*$B$21+($B$14*(1+B279)^5*C279*F279)*(1-$B$21))/((1+E279)^4.5)</f>
        <v/>
      </c>
      <c r="I279" s="12">
        <f>G279+H279+$B$18-$B$19</f>
        <v/>
      </c>
      <c r="J279" s="76">
        <f>IF($B$20=0,0,I279/$B$20)</f>
        <v/>
      </c>
    </row>
    <row r="280">
      <c r="A280" s="77" t="n">
        <v>214</v>
      </c>
      <c r="B280" s="78">
        <f>MAX(-0.2,MIN(0.5,_xlfn.NORM.INV(RAND(),$B$4,$B$5)))</f>
        <v/>
      </c>
      <c r="C280" s="78">
        <f>MAX(0.01,MIN(0.6,_xlfn.NORM.INV(RAND(),$B$6,$B$7)))</f>
        <v/>
      </c>
      <c r="D280" s="78">
        <f>MAX(0,MIN(0.05,_xlfn.NORM.INV(RAND(),$B$10,$B$11)))</f>
        <v/>
      </c>
      <c r="E280" s="78">
        <f>MAX(D280+0.01,MAX(0.03,MIN(0.3,_xlfn.NORM.INV(RAND(),$B$8,$B$9))))</f>
        <v/>
      </c>
      <c r="F280" s="79">
        <f>MAX(3,MIN(25,_xlfn.NORM.INV(RAND(),$B$12,$B$13)))</f>
        <v/>
      </c>
      <c r="G280" s="77">
        <f>SUMPRODUCT($B$14*((C280-$B$17)*(1-$B$15)+$B$17-$B$16)*(1+B280)^{1,2,3,4,5}/((1+E280)^{0.5,1.5,2.5,3.5,4.5}))</f>
        <v/>
      </c>
      <c r="H280" s="77">
        <f>(($B$14*(1+B280)^5*((C280-$B$17)*(1-$B$15)+$B$17-$B$16)*(1+D280)/MAX(E280-D280,0.000001))*$B$21+($B$14*(1+B280)^5*C280*F280)*(1-$B$21))/((1+E280)^4.5)</f>
        <v/>
      </c>
      <c r="I280" s="77">
        <f>G280+H280+$B$18-$B$19</f>
        <v/>
      </c>
      <c r="J280" s="80">
        <f>IF($B$20=0,0,I280/$B$20)</f>
        <v/>
      </c>
    </row>
    <row r="281">
      <c r="A281" s="12" t="n">
        <v>215</v>
      </c>
      <c r="B281" s="11">
        <f>MAX(-0.2,MIN(0.5,_xlfn.NORM.INV(RAND(),$B$4,$B$5)))</f>
        <v/>
      </c>
      <c r="C281" s="11">
        <f>MAX(0.01,MIN(0.6,_xlfn.NORM.INV(RAND(),$B$6,$B$7)))</f>
        <v/>
      </c>
      <c r="D281" s="11">
        <f>MAX(0,MIN(0.05,_xlfn.NORM.INV(RAND(),$B$10,$B$11)))</f>
        <v/>
      </c>
      <c r="E281" s="11">
        <f>MAX(D281+0.01,MAX(0.03,MIN(0.3,_xlfn.NORM.INV(RAND(),$B$8,$B$9))))</f>
        <v/>
      </c>
      <c r="F281" s="75">
        <f>MAX(3,MIN(25,_xlfn.NORM.INV(RAND(),$B$12,$B$13)))</f>
        <v/>
      </c>
      <c r="G281" s="12">
        <f>SUMPRODUCT($B$14*((C281-$B$17)*(1-$B$15)+$B$17-$B$16)*(1+B281)^{1,2,3,4,5}/((1+E281)^{0.5,1.5,2.5,3.5,4.5}))</f>
        <v/>
      </c>
      <c r="H281" s="12">
        <f>(($B$14*(1+B281)^5*((C281-$B$17)*(1-$B$15)+$B$17-$B$16)*(1+D281)/MAX(E281-D281,0.000001))*$B$21+($B$14*(1+B281)^5*C281*F281)*(1-$B$21))/((1+E281)^4.5)</f>
        <v/>
      </c>
      <c r="I281" s="12">
        <f>G281+H281+$B$18-$B$19</f>
        <v/>
      </c>
      <c r="J281" s="76">
        <f>IF($B$20=0,0,I281/$B$20)</f>
        <v/>
      </c>
    </row>
    <row r="282">
      <c r="A282" s="77" t="n">
        <v>216</v>
      </c>
      <c r="B282" s="78">
        <f>MAX(-0.2,MIN(0.5,_xlfn.NORM.INV(RAND(),$B$4,$B$5)))</f>
        <v/>
      </c>
      <c r="C282" s="78">
        <f>MAX(0.01,MIN(0.6,_xlfn.NORM.INV(RAND(),$B$6,$B$7)))</f>
        <v/>
      </c>
      <c r="D282" s="78">
        <f>MAX(0,MIN(0.05,_xlfn.NORM.INV(RAND(),$B$10,$B$11)))</f>
        <v/>
      </c>
      <c r="E282" s="78">
        <f>MAX(D282+0.01,MAX(0.03,MIN(0.3,_xlfn.NORM.INV(RAND(),$B$8,$B$9))))</f>
        <v/>
      </c>
      <c r="F282" s="79">
        <f>MAX(3,MIN(25,_xlfn.NORM.INV(RAND(),$B$12,$B$13)))</f>
        <v/>
      </c>
      <c r="G282" s="77">
        <f>SUMPRODUCT($B$14*((C282-$B$17)*(1-$B$15)+$B$17-$B$16)*(1+B282)^{1,2,3,4,5}/((1+E282)^{0.5,1.5,2.5,3.5,4.5}))</f>
        <v/>
      </c>
      <c r="H282" s="77">
        <f>(($B$14*(1+B282)^5*((C282-$B$17)*(1-$B$15)+$B$17-$B$16)*(1+D282)/MAX(E282-D282,0.000001))*$B$21+($B$14*(1+B282)^5*C282*F282)*(1-$B$21))/((1+E282)^4.5)</f>
        <v/>
      </c>
      <c r="I282" s="77">
        <f>G282+H282+$B$18-$B$19</f>
        <v/>
      </c>
      <c r="J282" s="80">
        <f>IF($B$20=0,0,I282/$B$20)</f>
        <v/>
      </c>
    </row>
    <row r="283">
      <c r="A283" s="12" t="n">
        <v>217</v>
      </c>
      <c r="B283" s="11">
        <f>MAX(-0.2,MIN(0.5,_xlfn.NORM.INV(RAND(),$B$4,$B$5)))</f>
        <v/>
      </c>
      <c r="C283" s="11">
        <f>MAX(0.01,MIN(0.6,_xlfn.NORM.INV(RAND(),$B$6,$B$7)))</f>
        <v/>
      </c>
      <c r="D283" s="11">
        <f>MAX(0,MIN(0.05,_xlfn.NORM.INV(RAND(),$B$10,$B$11)))</f>
        <v/>
      </c>
      <c r="E283" s="11">
        <f>MAX(D283+0.01,MAX(0.03,MIN(0.3,_xlfn.NORM.INV(RAND(),$B$8,$B$9))))</f>
        <v/>
      </c>
      <c r="F283" s="75">
        <f>MAX(3,MIN(25,_xlfn.NORM.INV(RAND(),$B$12,$B$13)))</f>
        <v/>
      </c>
      <c r="G283" s="12">
        <f>SUMPRODUCT($B$14*((C283-$B$17)*(1-$B$15)+$B$17-$B$16)*(1+B283)^{1,2,3,4,5}/((1+E283)^{0.5,1.5,2.5,3.5,4.5}))</f>
        <v/>
      </c>
      <c r="H283" s="12">
        <f>(($B$14*(1+B283)^5*((C283-$B$17)*(1-$B$15)+$B$17-$B$16)*(1+D283)/MAX(E283-D283,0.000001))*$B$21+($B$14*(1+B283)^5*C283*F283)*(1-$B$21))/((1+E283)^4.5)</f>
        <v/>
      </c>
      <c r="I283" s="12">
        <f>G283+H283+$B$18-$B$19</f>
        <v/>
      </c>
      <c r="J283" s="76">
        <f>IF($B$20=0,0,I283/$B$20)</f>
        <v/>
      </c>
    </row>
    <row r="284">
      <c r="A284" s="77" t="n">
        <v>218</v>
      </c>
      <c r="B284" s="78">
        <f>MAX(-0.2,MIN(0.5,_xlfn.NORM.INV(RAND(),$B$4,$B$5)))</f>
        <v/>
      </c>
      <c r="C284" s="78">
        <f>MAX(0.01,MIN(0.6,_xlfn.NORM.INV(RAND(),$B$6,$B$7)))</f>
        <v/>
      </c>
      <c r="D284" s="78">
        <f>MAX(0,MIN(0.05,_xlfn.NORM.INV(RAND(),$B$10,$B$11)))</f>
        <v/>
      </c>
      <c r="E284" s="78">
        <f>MAX(D284+0.01,MAX(0.03,MIN(0.3,_xlfn.NORM.INV(RAND(),$B$8,$B$9))))</f>
        <v/>
      </c>
      <c r="F284" s="79">
        <f>MAX(3,MIN(25,_xlfn.NORM.INV(RAND(),$B$12,$B$13)))</f>
        <v/>
      </c>
      <c r="G284" s="77">
        <f>SUMPRODUCT($B$14*((C284-$B$17)*(1-$B$15)+$B$17-$B$16)*(1+B284)^{1,2,3,4,5}/((1+E284)^{0.5,1.5,2.5,3.5,4.5}))</f>
        <v/>
      </c>
      <c r="H284" s="77">
        <f>(($B$14*(1+B284)^5*((C284-$B$17)*(1-$B$15)+$B$17-$B$16)*(1+D284)/MAX(E284-D284,0.000001))*$B$21+($B$14*(1+B284)^5*C284*F284)*(1-$B$21))/((1+E284)^4.5)</f>
        <v/>
      </c>
      <c r="I284" s="77">
        <f>G284+H284+$B$18-$B$19</f>
        <v/>
      </c>
      <c r="J284" s="80">
        <f>IF($B$20=0,0,I284/$B$20)</f>
        <v/>
      </c>
    </row>
    <row r="285">
      <c r="A285" s="12" t="n">
        <v>219</v>
      </c>
      <c r="B285" s="11">
        <f>MAX(-0.2,MIN(0.5,_xlfn.NORM.INV(RAND(),$B$4,$B$5)))</f>
        <v/>
      </c>
      <c r="C285" s="11">
        <f>MAX(0.01,MIN(0.6,_xlfn.NORM.INV(RAND(),$B$6,$B$7)))</f>
        <v/>
      </c>
      <c r="D285" s="11">
        <f>MAX(0,MIN(0.05,_xlfn.NORM.INV(RAND(),$B$10,$B$11)))</f>
        <v/>
      </c>
      <c r="E285" s="11">
        <f>MAX(D285+0.01,MAX(0.03,MIN(0.3,_xlfn.NORM.INV(RAND(),$B$8,$B$9))))</f>
        <v/>
      </c>
      <c r="F285" s="75">
        <f>MAX(3,MIN(25,_xlfn.NORM.INV(RAND(),$B$12,$B$13)))</f>
        <v/>
      </c>
      <c r="G285" s="12">
        <f>SUMPRODUCT($B$14*((C285-$B$17)*(1-$B$15)+$B$17-$B$16)*(1+B285)^{1,2,3,4,5}/((1+E285)^{0.5,1.5,2.5,3.5,4.5}))</f>
        <v/>
      </c>
      <c r="H285" s="12">
        <f>(($B$14*(1+B285)^5*((C285-$B$17)*(1-$B$15)+$B$17-$B$16)*(1+D285)/MAX(E285-D285,0.000001))*$B$21+($B$14*(1+B285)^5*C285*F285)*(1-$B$21))/((1+E285)^4.5)</f>
        <v/>
      </c>
      <c r="I285" s="12">
        <f>G285+H285+$B$18-$B$19</f>
        <v/>
      </c>
      <c r="J285" s="76">
        <f>IF($B$20=0,0,I285/$B$20)</f>
        <v/>
      </c>
    </row>
    <row r="286">
      <c r="A286" s="77" t="n">
        <v>220</v>
      </c>
      <c r="B286" s="78">
        <f>MAX(-0.2,MIN(0.5,_xlfn.NORM.INV(RAND(),$B$4,$B$5)))</f>
        <v/>
      </c>
      <c r="C286" s="78">
        <f>MAX(0.01,MIN(0.6,_xlfn.NORM.INV(RAND(),$B$6,$B$7)))</f>
        <v/>
      </c>
      <c r="D286" s="78">
        <f>MAX(0,MIN(0.05,_xlfn.NORM.INV(RAND(),$B$10,$B$11)))</f>
        <v/>
      </c>
      <c r="E286" s="78">
        <f>MAX(D286+0.01,MAX(0.03,MIN(0.3,_xlfn.NORM.INV(RAND(),$B$8,$B$9))))</f>
        <v/>
      </c>
      <c r="F286" s="79">
        <f>MAX(3,MIN(25,_xlfn.NORM.INV(RAND(),$B$12,$B$13)))</f>
        <v/>
      </c>
      <c r="G286" s="77">
        <f>SUMPRODUCT($B$14*((C286-$B$17)*(1-$B$15)+$B$17-$B$16)*(1+B286)^{1,2,3,4,5}/((1+E286)^{0.5,1.5,2.5,3.5,4.5}))</f>
        <v/>
      </c>
      <c r="H286" s="77">
        <f>(($B$14*(1+B286)^5*((C286-$B$17)*(1-$B$15)+$B$17-$B$16)*(1+D286)/MAX(E286-D286,0.000001))*$B$21+($B$14*(1+B286)^5*C286*F286)*(1-$B$21))/((1+E286)^4.5)</f>
        <v/>
      </c>
      <c r="I286" s="77">
        <f>G286+H286+$B$18-$B$19</f>
        <v/>
      </c>
      <c r="J286" s="80">
        <f>IF($B$20=0,0,I286/$B$20)</f>
        <v/>
      </c>
    </row>
    <row r="287">
      <c r="A287" s="12" t="n">
        <v>221</v>
      </c>
      <c r="B287" s="11">
        <f>MAX(-0.2,MIN(0.5,_xlfn.NORM.INV(RAND(),$B$4,$B$5)))</f>
        <v/>
      </c>
      <c r="C287" s="11">
        <f>MAX(0.01,MIN(0.6,_xlfn.NORM.INV(RAND(),$B$6,$B$7)))</f>
        <v/>
      </c>
      <c r="D287" s="11">
        <f>MAX(0,MIN(0.05,_xlfn.NORM.INV(RAND(),$B$10,$B$11)))</f>
        <v/>
      </c>
      <c r="E287" s="11">
        <f>MAX(D287+0.01,MAX(0.03,MIN(0.3,_xlfn.NORM.INV(RAND(),$B$8,$B$9))))</f>
        <v/>
      </c>
      <c r="F287" s="75">
        <f>MAX(3,MIN(25,_xlfn.NORM.INV(RAND(),$B$12,$B$13)))</f>
        <v/>
      </c>
      <c r="G287" s="12">
        <f>SUMPRODUCT($B$14*((C287-$B$17)*(1-$B$15)+$B$17-$B$16)*(1+B287)^{1,2,3,4,5}/((1+E287)^{0.5,1.5,2.5,3.5,4.5}))</f>
        <v/>
      </c>
      <c r="H287" s="12">
        <f>(($B$14*(1+B287)^5*((C287-$B$17)*(1-$B$15)+$B$17-$B$16)*(1+D287)/MAX(E287-D287,0.000001))*$B$21+($B$14*(1+B287)^5*C287*F287)*(1-$B$21))/((1+E287)^4.5)</f>
        <v/>
      </c>
      <c r="I287" s="12">
        <f>G287+H287+$B$18-$B$19</f>
        <v/>
      </c>
      <c r="J287" s="76">
        <f>IF($B$20=0,0,I287/$B$20)</f>
        <v/>
      </c>
    </row>
    <row r="288">
      <c r="A288" s="77" t="n">
        <v>222</v>
      </c>
      <c r="B288" s="78">
        <f>MAX(-0.2,MIN(0.5,_xlfn.NORM.INV(RAND(),$B$4,$B$5)))</f>
        <v/>
      </c>
      <c r="C288" s="78">
        <f>MAX(0.01,MIN(0.6,_xlfn.NORM.INV(RAND(),$B$6,$B$7)))</f>
        <v/>
      </c>
      <c r="D288" s="78">
        <f>MAX(0,MIN(0.05,_xlfn.NORM.INV(RAND(),$B$10,$B$11)))</f>
        <v/>
      </c>
      <c r="E288" s="78">
        <f>MAX(D288+0.01,MAX(0.03,MIN(0.3,_xlfn.NORM.INV(RAND(),$B$8,$B$9))))</f>
        <v/>
      </c>
      <c r="F288" s="79">
        <f>MAX(3,MIN(25,_xlfn.NORM.INV(RAND(),$B$12,$B$13)))</f>
        <v/>
      </c>
      <c r="G288" s="77">
        <f>SUMPRODUCT($B$14*((C288-$B$17)*(1-$B$15)+$B$17-$B$16)*(1+B288)^{1,2,3,4,5}/((1+E288)^{0.5,1.5,2.5,3.5,4.5}))</f>
        <v/>
      </c>
      <c r="H288" s="77">
        <f>(($B$14*(1+B288)^5*((C288-$B$17)*(1-$B$15)+$B$17-$B$16)*(1+D288)/MAX(E288-D288,0.000001))*$B$21+($B$14*(1+B288)^5*C288*F288)*(1-$B$21))/((1+E288)^4.5)</f>
        <v/>
      </c>
      <c r="I288" s="77">
        <f>G288+H288+$B$18-$B$19</f>
        <v/>
      </c>
      <c r="J288" s="80">
        <f>IF($B$20=0,0,I288/$B$20)</f>
        <v/>
      </c>
    </row>
    <row r="289">
      <c r="A289" s="12" t="n">
        <v>223</v>
      </c>
      <c r="B289" s="11">
        <f>MAX(-0.2,MIN(0.5,_xlfn.NORM.INV(RAND(),$B$4,$B$5)))</f>
        <v/>
      </c>
      <c r="C289" s="11">
        <f>MAX(0.01,MIN(0.6,_xlfn.NORM.INV(RAND(),$B$6,$B$7)))</f>
        <v/>
      </c>
      <c r="D289" s="11">
        <f>MAX(0,MIN(0.05,_xlfn.NORM.INV(RAND(),$B$10,$B$11)))</f>
        <v/>
      </c>
      <c r="E289" s="11">
        <f>MAX(D289+0.01,MAX(0.03,MIN(0.3,_xlfn.NORM.INV(RAND(),$B$8,$B$9))))</f>
        <v/>
      </c>
      <c r="F289" s="75">
        <f>MAX(3,MIN(25,_xlfn.NORM.INV(RAND(),$B$12,$B$13)))</f>
        <v/>
      </c>
      <c r="G289" s="12">
        <f>SUMPRODUCT($B$14*((C289-$B$17)*(1-$B$15)+$B$17-$B$16)*(1+B289)^{1,2,3,4,5}/((1+E289)^{0.5,1.5,2.5,3.5,4.5}))</f>
        <v/>
      </c>
      <c r="H289" s="12">
        <f>(($B$14*(1+B289)^5*((C289-$B$17)*(1-$B$15)+$B$17-$B$16)*(1+D289)/MAX(E289-D289,0.000001))*$B$21+($B$14*(1+B289)^5*C289*F289)*(1-$B$21))/((1+E289)^4.5)</f>
        <v/>
      </c>
      <c r="I289" s="12">
        <f>G289+H289+$B$18-$B$19</f>
        <v/>
      </c>
      <c r="J289" s="76">
        <f>IF($B$20=0,0,I289/$B$20)</f>
        <v/>
      </c>
    </row>
    <row r="290">
      <c r="A290" s="77" t="n">
        <v>224</v>
      </c>
      <c r="B290" s="78">
        <f>MAX(-0.2,MIN(0.5,_xlfn.NORM.INV(RAND(),$B$4,$B$5)))</f>
        <v/>
      </c>
      <c r="C290" s="78">
        <f>MAX(0.01,MIN(0.6,_xlfn.NORM.INV(RAND(),$B$6,$B$7)))</f>
        <v/>
      </c>
      <c r="D290" s="78">
        <f>MAX(0,MIN(0.05,_xlfn.NORM.INV(RAND(),$B$10,$B$11)))</f>
        <v/>
      </c>
      <c r="E290" s="78">
        <f>MAX(D290+0.01,MAX(0.03,MIN(0.3,_xlfn.NORM.INV(RAND(),$B$8,$B$9))))</f>
        <v/>
      </c>
      <c r="F290" s="79">
        <f>MAX(3,MIN(25,_xlfn.NORM.INV(RAND(),$B$12,$B$13)))</f>
        <v/>
      </c>
      <c r="G290" s="77">
        <f>SUMPRODUCT($B$14*((C290-$B$17)*(1-$B$15)+$B$17-$B$16)*(1+B290)^{1,2,3,4,5}/((1+E290)^{0.5,1.5,2.5,3.5,4.5}))</f>
        <v/>
      </c>
      <c r="H290" s="77">
        <f>(($B$14*(1+B290)^5*((C290-$B$17)*(1-$B$15)+$B$17-$B$16)*(1+D290)/MAX(E290-D290,0.000001))*$B$21+($B$14*(1+B290)^5*C290*F290)*(1-$B$21))/((1+E290)^4.5)</f>
        <v/>
      </c>
      <c r="I290" s="77">
        <f>G290+H290+$B$18-$B$19</f>
        <v/>
      </c>
      <c r="J290" s="80">
        <f>IF($B$20=0,0,I290/$B$20)</f>
        <v/>
      </c>
    </row>
    <row r="291">
      <c r="A291" s="12" t="n">
        <v>225</v>
      </c>
      <c r="B291" s="11">
        <f>MAX(-0.2,MIN(0.5,_xlfn.NORM.INV(RAND(),$B$4,$B$5)))</f>
        <v/>
      </c>
      <c r="C291" s="11">
        <f>MAX(0.01,MIN(0.6,_xlfn.NORM.INV(RAND(),$B$6,$B$7)))</f>
        <v/>
      </c>
      <c r="D291" s="11">
        <f>MAX(0,MIN(0.05,_xlfn.NORM.INV(RAND(),$B$10,$B$11)))</f>
        <v/>
      </c>
      <c r="E291" s="11">
        <f>MAX(D291+0.01,MAX(0.03,MIN(0.3,_xlfn.NORM.INV(RAND(),$B$8,$B$9))))</f>
        <v/>
      </c>
      <c r="F291" s="75">
        <f>MAX(3,MIN(25,_xlfn.NORM.INV(RAND(),$B$12,$B$13)))</f>
        <v/>
      </c>
      <c r="G291" s="12">
        <f>SUMPRODUCT($B$14*((C291-$B$17)*(1-$B$15)+$B$17-$B$16)*(1+B291)^{1,2,3,4,5}/((1+E291)^{0.5,1.5,2.5,3.5,4.5}))</f>
        <v/>
      </c>
      <c r="H291" s="12">
        <f>(($B$14*(1+B291)^5*((C291-$B$17)*(1-$B$15)+$B$17-$B$16)*(1+D291)/MAX(E291-D291,0.000001))*$B$21+($B$14*(1+B291)^5*C291*F291)*(1-$B$21))/((1+E291)^4.5)</f>
        <v/>
      </c>
      <c r="I291" s="12">
        <f>G291+H291+$B$18-$B$19</f>
        <v/>
      </c>
      <c r="J291" s="76">
        <f>IF($B$20=0,0,I291/$B$20)</f>
        <v/>
      </c>
    </row>
    <row r="292">
      <c r="A292" s="77" t="n">
        <v>226</v>
      </c>
      <c r="B292" s="78">
        <f>MAX(-0.2,MIN(0.5,_xlfn.NORM.INV(RAND(),$B$4,$B$5)))</f>
        <v/>
      </c>
      <c r="C292" s="78">
        <f>MAX(0.01,MIN(0.6,_xlfn.NORM.INV(RAND(),$B$6,$B$7)))</f>
        <v/>
      </c>
      <c r="D292" s="78">
        <f>MAX(0,MIN(0.05,_xlfn.NORM.INV(RAND(),$B$10,$B$11)))</f>
        <v/>
      </c>
      <c r="E292" s="78">
        <f>MAX(D292+0.01,MAX(0.03,MIN(0.3,_xlfn.NORM.INV(RAND(),$B$8,$B$9))))</f>
        <v/>
      </c>
      <c r="F292" s="79">
        <f>MAX(3,MIN(25,_xlfn.NORM.INV(RAND(),$B$12,$B$13)))</f>
        <v/>
      </c>
      <c r="G292" s="77">
        <f>SUMPRODUCT($B$14*((C292-$B$17)*(1-$B$15)+$B$17-$B$16)*(1+B292)^{1,2,3,4,5}/((1+E292)^{0.5,1.5,2.5,3.5,4.5}))</f>
        <v/>
      </c>
      <c r="H292" s="77">
        <f>(($B$14*(1+B292)^5*((C292-$B$17)*(1-$B$15)+$B$17-$B$16)*(1+D292)/MAX(E292-D292,0.000001))*$B$21+($B$14*(1+B292)^5*C292*F292)*(1-$B$21))/((1+E292)^4.5)</f>
        <v/>
      </c>
      <c r="I292" s="77">
        <f>G292+H292+$B$18-$B$19</f>
        <v/>
      </c>
      <c r="J292" s="80">
        <f>IF($B$20=0,0,I292/$B$20)</f>
        <v/>
      </c>
    </row>
    <row r="293">
      <c r="A293" s="12" t="n">
        <v>227</v>
      </c>
      <c r="B293" s="11">
        <f>MAX(-0.2,MIN(0.5,_xlfn.NORM.INV(RAND(),$B$4,$B$5)))</f>
        <v/>
      </c>
      <c r="C293" s="11">
        <f>MAX(0.01,MIN(0.6,_xlfn.NORM.INV(RAND(),$B$6,$B$7)))</f>
        <v/>
      </c>
      <c r="D293" s="11">
        <f>MAX(0,MIN(0.05,_xlfn.NORM.INV(RAND(),$B$10,$B$11)))</f>
        <v/>
      </c>
      <c r="E293" s="11">
        <f>MAX(D293+0.01,MAX(0.03,MIN(0.3,_xlfn.NORM.INV(RAND(),$B$8,$B$9))))</f>
        <v/>
      </c>
      <c r="F293" s="75">
        <f>MAX(3,MIN(25,_xlfn.NORM.INV(RAND(),$B$12,$B$13)))</f>
        <v/>
      </c>
      <c r="G293" s="12">
        <f>SUMPRODUCT($B$14*((C293-$B$17)*(1-$B$15)+$B$17-$B$16)*(1+B293)^{1,2,3,4,5}/((1+E293)^{0.5,1.5,2.5,3.5,4.5}))</f>
        <v/>
      </c>
      <c r="H293" s="12">
        <f>(($B$14*(1+B293)^5*((C293-$B$17)*(1-$B$15)+$B$17-$B$16)*(1+D293)/MAX(E293-D293,0.000001))*$B$21+($B$14*(1+B293)^5*C293*F293)*(1-$B$21))/((1+E293)^4.5)</f>
        <v/>
      </c>
      <c r="I293" s="12">
        <f>G293+H293+$B$18-$B$19</f>
        <v/>
      </c>
      <c r="J293" s="76">
        <f>IF($B$20=0,0,I293/$B$20)</f>
        <v/>
      </c>
    </row>
    <row r="294">
      <c r="A294" s="77" t="n">
        <v>228</v>
      </c>
      <c r="B294" s="78">
        <f>MAX(-0.2,MIN(0.5,_xlfn.NORM.INV(RAND(),$B$4,$B$5)))</f>
        <v/>
      </c>
      <c r="C294" s="78">
        <f>MAX(0.01,MIN(0.6,_xlfn.NORM.INV(RAND(),$B$6,$B$7)))</f>
        <v/>
      </c>
      <c r="D294" s="78">
        <f>MAX(0,MIN(0.05,_xlfn.NORM.INV(RAND(),$B$10,$B$11)))</f>
        <v/>
      </c>
      <c r="E294" s="78">
        <f>MAX(D294+0.01,MAX(0.03,MIN(0.3,_xlfn.NORM.INV(RAND(),$B$8,$B$9))))</f>
        <v/>
      </c>
      <c r="F294" s="79">
        <f>MAX(3,MIN(25,_xlfn.NORM.INV(RAND(),$B$12,$B$13)))</f>
        <v/>
      </c>
      <c r="G294" s="77">
        <f>SUMPRODUCT($B$14*((C294-$B$17)*(1-$B$15)+$B$17-$B$16)*(1+B294)^{1,2,3,4,5}/((1+E294)^{0.5,1.5,2.5,3.5,4.5}))</f>
        <v/>
      </c>
      <c r="H294" s="77">
        <f>(($B$14*(1+B294)^5*((C294-$B$17)*(1-$B$15)+$B$17-$B$16)*(1+D294)/MAX(E294-D294,0.000001))*$B$21+($B$14*(1+B294)^5*C294*F294)*(1-$B$21))/((1+E294)^4.5)</f>
        <v/>
      </c>
      <c r="I294" s="77">
        <f>G294+H294+$B$18-$B$19</f>
        <v/>
      </c>
      <c r="J294" s="80">
        <f>IF($B$20=0,0,I294/$B$20)</f>
        <v/>
      </c>
    </row>
    <row r="295">
      <c r="A295" s="12" t="n">
        <v>229</v>
      </c>
      <c r="B295" s="11">
        <f>MAX(-0.2,MIN(0.5,_xlfn.NORM.INV(RAND(),$B$4,$B$5)))</f>
        <v/>
      </c>
      <c r="C295" s="11">
        <f>MAX(0.01,MIN(0.6,_xlfn.NORM.INV(RAND(),$B$6,$B$7)))</f>
        <v/>
      </c>
      <c r="D295" s="11">
        <f>MAX(0,MIN(0.05,_xlfn.NORM.INV(RAND(),$B$10,$B$11)))</f>
        <v/>
      </c>
      <c r="E295" s="11">
        <f>MAX(D295+0.01,MAX(0.03,MIN(0.3,_xlfn.NORM.INV(RAND(),$B$8,$B$9))))</f>
        <v/>
      </c>
      <c r="F295" s="75">
        <f>MAX(3,MIN(25,_xlfn.NORM.INV(RAND(),$B$12,$B$13)))</f>
        <v/>
      </c>
      <c r="G295" s="12">
        <f>SUMPRODUCT($B$14*((C295-$B$17)*(1-$B$15)+$B$17-$B$16)*(1+B295)^{1,2,3,4,5}/((1+E295)^{0.5,1.5,2.5,3.5,4.5}))</f>
        <v/>
      </c>
      <c r="H295" s="12">
        <f>(($B$14*(1+B295)^5*((C295-$B$17)*(1-$B$15)+$B$17-$B$16)*(1+D295)/MAX(E295-D295,0.000001))*$B$21+($B$14*(1+B295)^5*C295*F295)*(1-$B$21))/((1+E295)^4.5)</f>
        <v/>
      </c>
      <c r="I295" s="12">
        <f>G295+H295+$B$18-$B$19</f>
        <v/>
      </c>
      <c r="J295" s="76">
        <f>IF($B$20=0,0,I295/$B$20)</f>
        <v/>
      </c>
    </row>
    <row r="296">
      <c r="A296" s="77" t="n">
        <v>230</v>
      </c>
      <c r="B296" s="78">
        <f>MAX(-0.2,MIN(0.5,_xlfn.NORM.INV(RAND(),$B$4,$B$5)))</f>
        <v/>
      </c>
      <c r="C296" s="78">
        <f>MAX(0.01,MIN(0.6,_xlfn.NORM.INV(RAND(),$B$6,$B$7)))</f>
        <v/>
      </c>
      <c r="D296" s="78">
        <f>MAX(0,MIN(0.05,_xlfn.NORM.INV(RAND(),$B$10,$B$11)))</f>
        <v/>
      </c>
      <c r="E296" s="78">
        <f>MAX(D296+0.01,MAX(0.03,MIN(0.3,_xlfn.NORM.INV(RAND(),$B$8,$B$9))))</f>
        <v/>
      </c>
      <c r="F296" s="79">
        <f>MAX(3,MIN(25,_xlfn.NORM.INV(RAND(),$B$12,$B$13)))</f>
        <v/>
      </c>
      <c r="G296" s="77">
        <f>SUMPRODUCT($B$14*((C296-$B$17)*(1-$B$15)+$B$17-$B$16)*(1+B296)^{1,2,3,4,5}/((1+E296)^{0.5,1.5,2.5,3.5,4.5}))</f>
        <v/>
      </c>
      <c r="H296" s="77">
        <f>(($B$14*(1+B296)^5*((C296-$B$17)*(1-$B$15)+$B$17-$B$16)*(1+D296)/MAX(E296-D296,0.000001))*$B$21+($B$14*(1+B296)^5*C296*F296)*(1-$B$21))/((1+E296)^4.5)</f>
        <v/>
      </c>
      <c r="I296" s="77">
        <f>G296+H296+$B$18-$B$19</f>
        <v/>
      </c>
      <c r="J296" s="80">
        <f>IF($B$20=0,0,I296/$B$20)</f>
        <v/>
      </c>
    </row>
    <row r="297">
      <c r="A297" s="12" t="n">
        <v>231</v>
      </c>
      <c r="B297" s="11">
        <f>MAX(-0.2,MIN(0.5,_xlfn.NORM.INV(RAND(),$B$4,$B$5)))</f>
        <v/>
      </c>
      <c r="C297" s="11">
        <f>MAX(0.01,MIN(0.6,_xlfn.NORM.INV(RAND(),$B$6,$B$7)))</f>
        <v/>
      </c>
      <c r="D297" s="11">
        <f>MAX(0,MIN(0.05,_xlfn.NORM.INV(RAND(),$B$10,$B$11)))</f>
        <v/>
      </c>
      <c r="E297" s="11">
        <f>MAX(D297+0.01,MAX(0.03,MIN(0.3,_xlfn.NORM.INV(RAND(),$B$8,$B$9))))</f>
        <v/>
      </c>
      <c r="F297" s="75">
        <f>MAX(3,MIN(25,_xlfn.NORM.INV(RAND(),$B$12,$B$13)))</f>
        <v/>
      </c>
      <c r="G297" s="12">
        <f>SUMPRODUCT($B$14*((C297-$B$17)*(1-$B$15)+$B$17-$B$16)*(1+B297)^{1,2,3,4,5}/((1+E297)^{0.5,1.5,2.5,3.5,4.5}))</f>
        <v/>
      </c>
      <c r="H297" s="12">
        <f>(($B$14*(1+B297)^5*((C297-$B$17)*(1-$B$15)+$B$17-$B$16)*(1+D297)/MAX(E297-D297,0.000001))*$B$21+($B$14*(1+B297)^5*C297*F297)*(1-$B$21))/((1+E297)^4.5)</f>
        <v/>
      </c>
      <c r="I297" s="12">
        <f>G297+H297+$B$18-$B$19</f>
        <v/>
      </c>
      <c r="J297" s="76">
        <f>IF($B$20=0,0,I297/$B$20)</f>
        <v/>
      </c>
    </row>
    <row r="298">
      <c r="A298" s="77" t="n">
        <v>232</v>
      </c>
      <c r="B298" s="78">
        <f>MAX(-0.2,MIN(0.5,_xlfn.NORM.INV(RAND(),$B$4,$B$5)))</f>
        <v/>
      </c>
      <c r="C298" s="78">
        <f>MAX(0.01,MIN(0.6,_xlfn.NORM.INV(RAND(),$B$6,$B$7)))</f>
        <v/>
      </c>
      <c r="D298" s="78">
        <f>MAX(0,MIN(0.05,_xlfn.NORM.INV(RAND(),$B$10,$B$11)))</f>
        <v/>
      </c>
      <c r="E298" s="78">
        <f>MAX(D298+0.01,MAX(0.03,MIN(0.3,_xlfn.NORM.INV(RAND(),$B$8,$B$9))))</f>
        <v/>
      </c>
      <c r="F298" s="79">
        <f>MAX(3,MIN(25,_xlfn.NORM.INV(RAND(),$B$12,$B$13)))</f>
        <v/>
      </c>
      <c r="G298" s="77">
        <f>SUMPRODUCT($B$14*((C298-$B$17)*(1-$B$15)+$B$17-$B$16)*(1+B298)^{1,2,3,4,5}/((1+E298)^{0.5,1.5,2.5,3.5,4.5}))</f>
        <v/>
      </c>
      <c r="H298" s="77">
        <f>(($B$14*(1+B298)^5*((C298-$B$17)*(1-$B$15)+$B$17-$B$16)*(1+D298)/MAX(E298-D298,0.000001))*$B$21+($B$14*(1+B298)^5*C298*F298)*(1-$B$21))/((1+E298)^4.5)</f>
        <v/>
      </c>
      <c r="I298" s="77">
        <f>G298+H298+$B$18-$B$19</f>
        <v/>
      </c>
      <c r="J298" s="80">
        <f>IF($B$20=0,0,I298/$B$20)</f>
        <v/>
      </c>
    </row>
    <row r="299">
      <c r="A299" s="12" t="n">
        <v>233</v>
      </c>
      <c r="B299" s="11">
        <f>MAX(-0.2,MIN(0.5,_xlfn.NORM.INV(RAND(),$B$4,$B$5)))</f>
        <v/>
      </c>
      <c r="C299" s="11">
        <f>MAX(0.01,MIN(0.6,_xlfn.NORM.INV(RAND(),$B$6,$B$7)))</f>
        <v/>
      </c>
      <c r="D299" s="11">
        <f>MAX(0,MIN(0.05,_xlfn.NORM.INV(RAND(),$B$10,$B$11)))</f>
        <v/>
      </c>
      <c r="E299" s="11">
        <f>MAX(D299+0.01,MAX(0.03,MIN(0.3,_xlfn.NORM.INV(RAND(),$B$8,$B$9))))</f>
        <v/>
      </c>
      <c r="F299" s="75">
        <f>MAX(3,MIN(25,_xlfn.NORM.INV(RAND(),$B$12,$B$13)))</f>
        <v/>
      </c>
      <c r="G299" s="12">
        <f>SUMPRODUCT($B$14*((C299-$B$17)*(1-$B$15)+$B$17-$B$16)*(1+B299)^{1,2,3,4,5}/((1+E299)^{0.5,1.5,2.5,3.5,4.5}))</f>
        <v/>
      </c>
      <c r="H299" s="12">
        <f>(($B$14*(1+B299)^5*((C299-$B$17)*(1-$B$15)+$B$17-$B$16)*(1+D299)/MAX(E299-D299,0.000001))*$B$21+($B$14*(1+B299)^5*C299*F299)*(1-$B$21))/((1+E299)^4.5)</f>
        <v/>
      </c>
      <c r="I299" s="12">
        <f>G299+H299+$B$18-$B$19</f>
        <v/>
      </c>
      <c r="J299" s="76">
        <f>IF($B$20=0,0,I299/$B$20)</f>
        <v/>
      </c>
    </row>
    <row r="300">
      <c r="A300" s="77" t="n">
        <v>234</v>
      </c>
      <c r="B300" s="78">
        <f>MAX(-0.2,MIN(0.5,_xlfn.NORM.INV(RAND(),$B$4,$B$5)))</f>
        <v/>
      </c>
      <c r="C300" s="78">
        <f>MAX(0.01,MIN(0.6,_xlfn.NORM.INV(RAND(),$B$6,$B$7)))</f>
        <v/>
      </c>
      <c r="D300" s="78">
        <f>MAX(0,MIN(0.05,_xlfn.NORM.INV(RAND(),$B$10,$B$11)))</f>
        <v/>
      </c>
      <c r="E300" s="78">
        <f>MAX(D300+0.01,MAX(0.03,MIN(0.3,_xlfn.NORM.INV(RAND(),$B$8,$B$9))))</f>
        <v/>
      </c>
      <c r="F300" s="79">
        <f>MAX(3,MIN(25,_xlfn.NORM.INV(RAND(),$B$12,$B$13)))</f>
        <v/>
      </c>
      <c r="G300" s="77">
        <f>SUMPRODUCT($B$14*((C300-$B$17)*(1-$B$15)+$B$17-$B$16)*(1+B300)^{1,2,3,4,5}/((1+E300)^{0.5,1.5,2.5,3.5,4.5}))</f>
        <v/>
      </c>
      <c r="H300" s="77">
        <f>(($B$14*(1+B300)^5*((C300-$B$17)*(1-$B$15)+$B$17-$B$16)*(1+D300)/MAX(E300-D300,0.000001))*$B$21+($B$14*(1+B300)^5*C300*F300)*(1-$B$21))/((1+E300)^4.5)</f>
        <v/>
      </c>
      <c r="I300" s="77">
        <f>G300+H300+$B$18-$B$19</f>
        <v/>
      </c>
      <c r="J300" s="80">
        <f>IF($B$20=0,0,I300/$B$20)</f>
        <v/>
      </c>
    </row>
    <row r="301">
      <c r="A301" s="12" t="n">
        <v>235</v>
      </c>
      <c r="B301" s="11">
        <f>MAX(-0.2,MIN(0.5,_xlfn.NORM.INV(RAND(),$B$4,$B$5)))</f>
        <v/>
      </c>
      <c r="C301" s="11">
        <f>MAX(0.01,MIN(0.6,_xlfn.NORM.INV(RAND(),$B$6,$B$7)))</f>
        <v/>
      </c>
      <c r="D301" s="11">
        <f>MAX(0,MIN(0.05,_xlfn.NORM.INV(RAND(),$B$10,$B$11)))</f>
        <v/>
      </c>
      <c r="E301" s="11">
        <f>MAX(D301+0.01,MAX(0.03,MIN(0.3,_xlfn.NORM.INV(RAND(),$B$8,$B$9))))</f>
        <v/>
      </c>
      <c r="F301" s="75">
        <f>MAX(3,MIN(25,_xlfn.NORM.INV(RAND(),$B$12,$B$13)))</f>
        <v/>
      </c>
      <c r="G301" s="12">
        <f>SUMPRODUCT($B$14*((C301-$B$17)*(1-$B$15)+$B$17-$B$16)*(1+B301)^{1,2,3,4,5}/((1+E301)^{0.5,1.5,2.5,3.5,4.5}))</f>
        <v/>
      </c>
      <c r="H301" s="12">
        <f>(($B$14*(1+B301)^5*((C301-$B$17)*(1-$B$15)+$B$17-$B$16)*(1+D301)/MAX(E301-D301,0.000001))*$B$21+($B$14*(1+B301)^5*C301*F301)*(1-$B$21))/((1+E301)^4.5)</f>
        <v/>
      </c>
      <c r="I301" s="12">
        <f>G301+H301+$B$18-$B$19</f>
        <v/>
      </c>
      <c r="J301" s="76">
        <f>IF($B$20=0,0,I301/$B$20)</f>
        <v/>
      </c>
    </row>
    <row r="302">
      <c r="A302" s="77" t="n">
        <v>236</v>
      </c>
      <c r="B302" s="78">
        <f>MAX(-0.2,MIN(0.5,_xlfn.NORM.INV(RAND(),$B$4,$B$5)))</f>
        <v/>
      </c>
      <c r="C302" s="78">
        <f>MAX(0.01,MIN(0.6,_xlfn.NORM.INV(RAND(),$B$6,$B$7)))</f>
        <v/>
      </c>
      <c r="D302" s="78">
        <f>MAX(0,MIN(0.05,_xlfn.NORM.INV(RAND(),$B$10,$B$11)))</f>
        <v/>
      </c>
      <c r="E302" s="78">
        <f>MAX(D302+0.01,MAX(0.03,MIN(0.3,_xlfn.NORM.INV(RAND(),$B$8,$B$9))))</f>
        <v/>
      </c>
      <c r="F302" s="79">
        <f>MAX(3,MIN(25,_xlfn.NORM.INV(RAND(),$B$12,$B$13)))</f>
        <v/>
      </c>
      <c r="G302" s="77">
        <f>SUMPRODUCT($B$14*((C302-$B$17)*(1-$B$15)+$B$17-$B$16)*(1+B302)^{1,2,3,4,5}/((1+E302)^{0.5,1.5,2.5,3.5,4.5}))</f>
        <v/>
      </c>
      <c r="H302" s="77">
        <f>(($B$14*(1+B302)^5*((C302-$B$17)*(1-$B$15)+$B$17-$B$16)*(1+D302)/MAX(E302-D302,0.000001))*$B$21+($B$14*(1+B302)^5*C302*F302)*(1-$B$21))/((1+E302)^4.5)</f>
        <v/>
      </c>
      <c r="I302" s="77">
        <f>G302+H302+$B$18-$B$19</f>
        <v/>
      </c>
      <c r="J302" s="80">
        <f>IF($B$20=0,0,I302/$B$20)</f>
        <v/>
      </c>
    </row>
    <row r="303">
      <c r="A303" s="12" t="n">
        <v>237</v>
      </c>
      <c r="B303" s="11">
        <f>MAX(-0.2,MIN(0.5,_xlfn.NORM.INV(RAND(),$B$4,$B$5)))</f>
        <v/>
      </c>
      <c r="C303" s="11">
        <f>MAX(0.01,MIN(0.6,_xlfn.NORM.INV(RAND(),$B$6,$B$7)))</f>
        <v/>
      </c>
      <c r="D303" s="11">
        <f>MAX(0,MIN(0.05,_xlfn.NORM.INV(RAND(),$B$10,$B$11)))</f>
        <v/>
      </c>
      <c r="E303" s="11">
        <f>MAX(D303+0.01,MAX(0.03,MIN(0.3,_xlfn.NORM.INV(RAND(),$B$8,$B$9))))</f>
        <v/>
      </c>
      <c r="F303" s="75">
        <f>MAX(3,MIN(25,_xlfn.NORM.INV(RAND(),$B$12,$B$13)))</f>
        <v/>
      </c>
      <c r="G303" s="12">
        <f>SUMPRODUCT($B$14*((C303-$B$17)*(1-$B$15)+$B$17-$B$16)*(1+B303)^{1,2,3,4,5}/((1+E303)^{0.5,1.5,2.5,3.5,4.5}))</f>
        <v/>
      </c>
      <c r="H303" s="12">
        <f>(($B$14*(1+B303)^5*((C303-$B$17)*(1-$B$15)+$B$17-$B$16)*(1+D303)/MAX(E303-D303,0.000001))*$B$21+($B$14*(1+B303)^5*C303*F303)*(1-$B$21))/((1+E303)^4.5)</f>
        <v/>
      </c>
      <c r="I303" s="12">
        <f>G303+H303+$B$18-$B$19</f>
        <v/>
      </c>
      <c r="J303" s="76">
        <f>IF($B$20=0,0,I303/$B$20)</f>
        <v/>
      </c>
    </row>
    <row r="304">
      <c r="A304" s="77" t="n">
        <v>238</v>
      </c>
      <c r="B304" s="78">
        <f>MAX(-0.2,MIN(0.5,_xlfn.NORM.INV(RAND(),$B$4,$B$5)))</f>
        <v/>
      </c>
      <c r="C304" s="78">
        <f>MAX(0.01,MIN(0.6,_xlfn.NORM.INV(RAND(),$B$6,$B$7)))</f>
        <v/>
      </c>
      <c r="D304" s="78">
        <f>MAX(0,MIN(0.05,_xlfn.NORM.INV(RAND(),$B$10,$B$11)))</f>
        <v/>
      </c>
      <c r="E304" s="78">
        <f>MAX(D304+0.01,MAX(0.03,MIN(0.3,_xlfn.NORM.INV(RAND(),$B$8,$B$9))))</f>
        <v/>
      </c>
      <c r="F304" s="79">
        <f>MAX(3,MIN(25,_xlfn.NORM.INV(RAND(),$B$12,$B$13)))</f>
        <v/>
      </c>
      <c r="G304" s="77">
        <f>SUMPRODUCT($B$14*((C304-$B$17)*(1-$B$15)+$B$17-$B$16)*(1+B304)^{1,2,3,4,5}/((1+E304)^{0.5,1.5,2.5,3.5,4.5}))</f>
        <v/>
      </c>
      <c r="H304" s="77">
        <f>(($B$14*(1+B304)^5*((C304-$B$17)*(1-$B$15)+$B$17-$B$16)*(1+D304)/MAX(E304-D304,0.000001))*$B$21+($B$14*(1+B304)^5*C304*F304)*(1-$B$21))/((1+E304)^4.5)</f>
        <v/>
      </c>
      <c r="I304" s="77">
        <f>G304+H304+$B$18-$B$19</f>
        <v/>
      </c>
      <c r="J304" s="80">
        <f>IF($B$20=0,0,I304/$B$20)</f>
        <v/>
      </c>
    </row>
    <row r="305">
      <c r="A305" s="12" t="n">
        <v>239</v>
      </c>
      <c r="B305" s="11">
        <f>MAX(-0.2,MIN(0.5,_xlfn.NORM.INV(RAND(),$B$4,$B$5)))</f>
        <v/>
      </c>
      <c r="C305" s="11">
        <f>MAX(0.01,MIN(0.6,_xlfn.NORM.INV(RAND(),$B$6,$B$7)))</f>
        <v/>
      </c>
      <c r="D305" s="11">
        <f>MAX(0,MIN(0.05,_xlfn.NORM.INV(RAND(),$B$10,$B$11)))</f>
        <v/>
      </c>
      <c r="E305" s="11">
        <f>MAX(D305+0.01,MAX(0.03,MIN(0.3,_xlfn.NORM.INV(RAND(),$B$8,$B$9))))</f>
        <v/>
      </c>
      <c r="F305" s="75">
        <f>MAX(3,MIN(25,_xlfn.NORM.INV(RAND(),$B$12,$B$13)))</f>
        <v/>
      </c>
      <c r="G305" s="12">
        <f>SUMPRODUCT($B$14*((C305-$B$17)*(1-$B$15)+$B$17-$B$16)*(1+B305)^{1,2,3,4,5}/((1+E305)^{0.5,1.5,2.5,3.5,4.5}))</f>
        <v/>
      </c>
      <c r="H305" s="12">
        <f>(($B$14*(1+B305)^5*((C305-$B$17)*(1-$B$15)+$B$17-$B$16)*(1+D305)/MAX(E305-D305,0.000001))*$B$21+($B$14*(1+B305)^5*C305*F305)*(1-$B$21))/((1+E305)^4.5)</f>
        <v/>
      </c>
      <c r="I305" s="12">
        <f>G305+H305+$B$18-$B$19</f>
        <v/>
      </c>
      <c r="J305" s="76">
        <f>IF($B$20=0,0,I305/$B$20)</f>
        <v/>
      </c>
    </row>
    <row r="306">
      <c r="A306" s="77" t="n">
        <v>240</v>
      </c>
      <c r="B306" s="78">
        <f>MAX(-0.2,MIN(0.5,_xlfn.NORM.INV(RAND(),$B$4,$B$5)))</f>
        <v/>
      </c>
      <c r="C306" s="78">
        <f>MAX(0.01,MIN(0.6,_xlfn.NORM.INV(RAND(),$B$6,$B$7)))</f>
        <v/>
      </c>
      <c r="D306" s="78">
        <f>MAX(0,MIN(0.05,_xlfn.NORM.INV(RAND(),$B$10,$B$11)))</f>
        <v/>
      </c>
      <c r="E306" s="78">
        <f>MAX(D306+0.01,MAX(0.03,MIN(0.3,_xlfn.NORM.INV(RAND(),$B$8,$B$9))))</f>
        <v/>
      </c>
      <c r="F306" s="79">
        <f>MAX(3,MIN(25,_xlfn.NORM.INV(RAND(),$B$12,$B$13)))</f>
        <v/>
      </c>
      <c r="G306" s="77">
        <f>SUMPRODUCT($B$14*((C306-$B$17)*(1-$B$15)+$B$17-$B$16)*(1+B306)^{1,2,3,4,5}/((1+E306)^{0.5,1.5,2.5,3.5,4.5}))</f>
        <v/>
      </c>
      <c r="H306" s="77">
        <f>(($B$14*(1+B306)^5*((C306-$B$17)*(1-$B$15)+$B$17-$B$16)*(1+D306)/MAX(E306-D306,0.000001))*$B$21+($B$14*(1+B306)^5*C306*F306)*(1-$B$21))/((1+E306)^4.5)</f>
        <v/>
      </c>
      <c r="I306" s="77">
        <f>G306+H306+$B$18-$B$19</f>
        <v/>
      </c>
      <c r="J306" s="80">
        <f>IF($B$20=0,0,I306/$B$20)</f>
        <v/>
      </c>
    </row>
    <row r="307">
      <c r="A307" s="12" t="n">
        <v>241</v>
      </c>
      <c r="B307" s="11">
        <f>MAX(-0.2,MIN(0.5,_xlfn.NORM.INV(RAND(),$B$4,$B$5)))</f>
        <v/>
      </c>
      <c r="C307" s="11">
        <f>MAX(0.01,MIN(0.6,_xlfn.NORM.INV(RAND(),$B$6,$B$7)))</f>
        <v/>
      </c>
      <c r="D307" s="11">
        <f>MAX(0,MIN(0.05,_xlfn.NORM.INV(RAND(),$B$10,$B$11)))</f>
        <v/>
      </c>
      <c r="E307" s="11">
        <f>MAX(D307+0.01,MAX(0.03,MIN(0.3,_xlfn.NORM.INV(RAND(),$B$8,$B$9))))</f>
        <v/>
      </c>
      <c r="F307" s="75">
        <f>MAX(3,MIN(25,_xlfn.NORM.INV(RAND(),$B$12,$B$13)))</f>
        <v/>
      </c>
      <c r="G307" s="12">
        <f>SUMPRODUCT($B$14*((C307-$B$17)*(1-$B$15)+$B$17-$B$16)*(1+B307)^{1,2,3,4,5}/((1+E307)^{0.5,1.5,2.5,3.5,4.5}))</f>
        <v/>
      </c>
      <c r="H307" s="12">
        <f>(($B$14*(1+B307)^5*((C307-$B$17)*(1-$B$15)+$B$17-$B$16)*(1+D307)/MAX(E307-D307,0.000001))*$B$21+($B$14*(1+B307)^5*C307*F307)*(1-$B$21))/((1+E307)^4.5)</f>
        <v/>
      </c>
      <c r="I307" s="12">
        <f>G307+H307+$B$18-$B$19</f>
        <v/>
      </c>
      <c r="J307" s="76">
        <f>IF($B$20=0,0,I307/$B$20)</f>
        <v/>
      </c>
    </row>
    <row r="308">
      <c r="A308" s="77" t="n">
        <v>242</v>
      </c>
      <c r="B308" s="78">
        <f>MAX(-0.2,MIN(0.5,_xlfn.NORM.INV(RAND(),$B$4,$B$5)))</f>
        <v/>
      </c>
      <c r="C308" s="78">
        <f>MAX(0.01,MIN(0.6,_xlfn.NORM.INV(RAND(),$B$6,$B$7)))</f>
        <v/>
      </c>
      <c r="D308" s="78">
        <f>MAX(0,MIN(0.05,_xlfn.NORM.INV(RAND(),$B$10,$B$11)))</f>
        <v/>
      </c>
      <c r="E308" s="78">
        <f>MAX(D308+0.01,MAX(0.03,MIN(0.3,_xlfn.NORM.INV(RAND(),$B$8,$B$9))))</f>
        <v/>
      </c>
      <c r="F308" s="79">
        <f>MAX(3,MIN(25,_xlfn.NORM.INV(RAND(),$B$12,$B$13)))</f>
        <v/>
      </c>
      <c r="G308" s="77">
        <f>SUMPRODUCT($B$14*((C308-$B$17)*(1-$B$15)+$B$17-$B$16)*(1+B308)^{1,2,3,4,5}/((1+E308)^{0.5,1.5,2.5,3.5,4.5}))</f>
        <v/>
      </c>
      <c r="H308" s="77">
        <f>(($B$14*(1+B308)^5*((C308-$B$17)*(1-$B$15)+$B$17-$B$16)*(1+D308)/MAX(E308-D308,0.000001))*$B$21+($B$14*(1+B308)^5*C308*F308)*(1-$B$21))/((1+E308)^4.5)</f>
        <v/>
      </c>
      <c r="I308" s="77">
        <f>G308+H308+$B$18-$B$19</f>
        <v/>
      </c>
      <c r="J308" s="80">
        <f>IF($B$20=0,0,I308/$B$20)</f>
        <v/>
      </c>
    </row>
    <row r="309">
      <c r="A309" s="12" t="n">
        <v>243</v>
      </c>
      <c r="B309" s="11">
        <f>MAX(-0.2,MIN(0.5,_xlfn.NORM.INV(RAND(),$B$4,$B$5)))</f>
        <v/>
      </c>
      <c r="C309" s="11">
        <f>MAX(0.01,MIN(0.6,_xlfn.NORM.INV(RAND(),$B$6,$B$7)))</f>
        <v/>
      </c>
      <c r="D309" s="11">
        <f>MAX(0,MIN(0.05,_xlfn.NORM.INV(RAND(),$B$10,$B$11)))</f>
        <v/>
      </c>
      <c r="E309" s="11">
        <f>MAX(D309+0.01,MAX(0.03,MIN(0.3,_xlfn.NORM.INV(RAND(),$B$8,$B$9))))</f>
        <v/>
      </c>
      <c r="F309" s="75">
        <f>MAX(3,MIN(25,_xlfn.NORM.INV(RAND(),$B$12,$B$13)))</f>
        <v/>
      </c>
      <c r="G309" s="12">
        <f>SUMPRODUCT($B$14*((C309-$B$17)*(1-$B$15)+$B$17-$B$16)*(1+B309)^{1,2,3,4,5}/((1+E309)^{0.5,1.5,2.5,3.5,4.5}))</f>
        <v/>
      </c>
      <c r="H309" s="12">
        <f>(($B$14*(1+B309)^5*((C309-$B$17)*(1-$B$15)+$B$17-$B$16)*(1+D309)/MAX(E309-D309,0.000001))*$B$21+($B$14*(1+B309)^5*C309*F309)*(1-$B$21))/((1+E309)^4.5)</f>
        <v/>
      </c>
      <c r="I309" s="12">
        <f>G309+H309+$B$18-$B$19</f>
        <v/>
      </c>
      <c r="J309" s="76">
        <f>IF($B$20=0,0,I309/$B$20)</f>
        <v/>
      </c>
    </row>
    <row r="310">
      <c r="A310" s="77" t="n">
        <v>244</v>
      </c>
      <c r="B310" s="78">
        <f>MAX(-0.2,MIN(0.5,_xlfn.NORM.INV(RAND(),$B$4,$B$5)))</f>
        <v/>
      </c>
      <c r="C310" s="78">
        <f>MAX(0.01,MIN(0.6,_xlfn.NORM.INV(RAND(),$B$6,$B$7)))</f>
        <v/>
      </c>
      <c r="D310" s="78">
        <f>MAX(0,MIN(0.05,_xlfn.NORM.INV(RAND(),$B$10,$B$11)))</f>
        <v/>
      </c>
      <c r="E310" s="78">
        <f>MAX(D310+0.01,MAX(0.03,MIN(0.3,_xlfn.NORM.INV(RAND(),$B$8,$B$9))))</f>
        <v/>
      </c>
      <c r="F310" s="79">
        <f>MAX(3,MIN(25,_xlfn.NORM.INV(RAND(),$B$12,$B$13)))</f>
        <v/>
      </c>
      <c r="G310" s="77">
        <f>SUMPRODUCT($B$14*((C310-$B$17)*(1-$B$15)+$B$17-$B$16)*(1+B310)^{1,2,3,4,5}/((1+E310)^{0.5,1.5,2.5,3.5,4.5}))</f>
        <v/>
      </c>
      <c r="H310" s="77">
        <f>(($B$14*(1+B310)^5*((C310-$B$17)*(1-$B$15)+$B$17-$B$16)*(1+D310)/MAX(E310-D310,0.000001))*$B$21+($B$14*(1+B310)^5*C310*F310)*(1-$B$21))/((1+E310)^4.5)</f>
        <v/>
      </c>
      <c r="I310" s="77">
        <f>G310+H310+$B$18-$B$19</f>
        <v/>
      </c>
      <c r="J310" s="80">
        <f>IF($B$20=0,0,I310/$B$20)</f>
        <v/>
      </c>
    </row>
    <row r="311">
      <c r="A311" s="12" t="n">
        <v>245</v>
      </c>
      <c r="B311" s="11">
        <f>MAX(-0.2,MIN(0.5,_xlfn.NORM.INV(RAND(),$B$4,$B$5)))</f>
        <v/>
      </c>
      <c r="C311" s="11">
        <f>MAX(0.01,MIN(0.6,_xlfn.NORM.INV(RAND(),$B$6,$B$7)))</f>
        <v/>
      </c>
      <c r="D311" s="11">
        <f>MAX(0,MIN(0.05,_xlfn.NORM.INV(RAND(),$B$10,$B$11)))</f>
        <v/>
      </c>
      <c r="E311" s="11">
        <f>MAX(D311+0.01,MAX(0.03,MIN(0.3,_xlfn.NORM.INV(RAND(),$B$8,$B$9))))</f>
        <v/>
      </c>
      <c r="F311" s="75">
        <f>MAX(3,MIN(25,_xlfn.NORM.INV(RAND(),$B$12,$B$13)))</f>
        <v/>
      </c>
      <c r="G311" s="12">
        <f>SUMPRODUCT($B$14*((C311-$B$17)*(1-$B$15)+$B$17-$B$16)*(1+B311)^{1,2,3,4,5}/((1+E311)^{0.5,1.5,2.5,3.5,4.5}))</f>
        <v/>
      </c>
      <c r="H311" s="12">
        <f>(($B$14*(1+B311)^5*((C311-$B$17)*(1-$B$15)+$B$17-$B$16)*(1+D311)/MAX(E311-D311,0.000001))*$B$21+($B$14*(1+B311)^5*C311*F311)*(1-$B$21))/((1+E311)^4.5)</f>
        <v/>
      </c>
      <c r="I311" s="12">
        <f>G311+H311+$B$18-$B$19</f>
        <v/>
      </c>
      <c r="J311" s="76">
        <f>IF($B$20=0,0,I311/$B$20)</f>
        <v/>
      </c>
    </row>
    <row r="312">
      <c r="A312" s="77" t="n">
        <v>246</v>
      </c>
      <c r="B312" s="78">
        <f>MAX(-0.2,MIN(0.5,_xlfn.NORM.INV(RAND(),$B$4,$B$5)))</f>
        <v/>
      </c>
      <c r="C312" s="78">
        <f>MAX(0.01,MIN(0.6,_xlfn.NORM.INV(RAND(),$B$6,$B$7)))</f>
        <v/>
      </c>
      <c r="D312" s="78">
        <f>MAX(0,MIN(0.05,_xlfn.NORM.INV(RAND(),$B$10,$B$11)))</f>
        <v/>
      </c>
      <c r="E312" s="78">
        <f>MAX(D312+0.01,MAX(0.03,MIN(0.3,_xlfn.NORM.INV(RAND(),$B$8,$B$9))))</f>
        <v/>
      </c>
      <c r="F312" s="79">
        <f>MAX(3,MIN(25,_xlfn.NORM.INV(RAND(),$B$12,$B$13)))</f>
        <v/>
      </c>
      <c r="G312" s="77">
        <f>SUMPRODUCT($B$14*((C312-$B$17)*(1-$B$15)+$B$17-$B$16)*(1+B312)^{1,2,3,4,5}/((1+E312)^{0.5,1.5,2.5,3.5,4.5}))</f>
        <v/>
      </c>
      <c r="H312" s="77">
        <f>(($B$14*(1+B312)^5*((C312-$B$17)*(1-$B$15)+$B$17-$B$16)*(1+D312)/MAX(E312-D312,0.000001))*$B$21+($B$14*(1+B312)^5*C312*F312)*(1-$B$21))/((1+E312)^4.5)</f>
        <v/>
      </c>
      <c r="I312" s="77">
        <f>G312+H312+$B$18-$B$19</f>
        <v/>
      </c>
      <c r="J312" s="80">
        <f>IF($B$20=0,0,I312/$B$20)</f>
        <v/>
      </c>
    </row>
    <row r="313">
      <c r="A313" s="12" t="n">
        <v>247</v>
      </c>
      <c r="B313" s="11">
        <f>MAX(-0.2,MIN(0.5,_xlfn.NORM.INV(RAND(),$B$4,$B$5)))</f>
        <v/>
      </c>
      <c r="C313" s="11">
        <f>MAX(0.01,MIN(0.6,_xlfn.NORM.INV(RAND(),$B$6,$B$7)))</f>
        <v/>
      </c>
      <c r="D313" s="11">
        <f>MAX(0,MIN(0.05,_xlfn.NORM.INV(RAND(),$B$10,$B$11)))</f>
        <v/>
      </c>
      <c r="E313" s="11">
        <f>MAX(D313+0.01,MAX(0.03,MIN(0.3,_xlfn.NORM.INV(RAND(),$B$8,$B$9))))</f>
        <v/>
      </c>
      <c r="F313" s="75">
        <f>MAX(3,MIN(25,_xlfn.NORM.INV(RAND(),$B$12,$B$13)))</f>
        <v/>
      </c>
      <c r="G313" s="12">
        <f>SUMPRODUCT($B$14*((C313-$B$17)*(1-$B$15)+$B$17-$B$16)*(1+B313)^{1,2,3,4,5}/((1+E313)^{0.5,1.5,2.5,3.5,4.5}))</f>
        <v/>
      </c>
      <c r="H313" s="12">
        <f>(($B$14*(1+B313)^5*((C313-$B$17)*(1-$B$15)+$B$17-$B$16)*(1+D313)/MAX(E313-D313,0.000001))*$B$21+($B$14*(1+B313)^5*C313*F313)*(1-$B$21))/((1+E313)^4.5)</f>
        <v/>
      </c>
      <c r="I313" s="12">
        <f>G313+H313+$B$18-$B$19</f>
        <v/>
      </c>
      <c r="J313" s="76">
        <f>IF($B$20=0,0,I313/$B$20)</f>
        <v/>
      </c>
    </row>
    <row r="314">
      <c r="A314" s="77" t="n">
        <v>248</v>
      </c>
      <c r="B314" s="78">
        <f>MAX(-0.2,MIN(0.5,_xlfn.NORM.INV(RAND(),$B$4,$B$5)))</f>
        <v/>
      </c>
      <c r="C314" s="78">
        <f>MAX(0.01,MIN(0.6,_xlfn.NORM.INV(RAND(),$B$6,$B$7)))</f>
        <v/>
      </c>
      <c r="D314" s="78">
        <f>MAX(0,MIN(0.05,_xlfn.NORM.INV(RAND(),$B$10,$B$11)))</f>
        <v/>
      </c>
      <c r="E314" s="78">
        <f>MAX(D314+0.01,MAX(0.03,MIN(0.3,_xlfn.NORM.INV(RAND(),$B$8,$B$9))))</f>
        <v/>
      </c>
      <c r="F314" s="79">
        <f>MAX(3,MIN(25,_xlfn.NORM.INV(RAND(),$B$12,$B$13)))</f>
        <v/>
      </c>
      <c r="G314" s="77">
        <f>SUMPRODUCT($B$14*((C314-$B$17)*(1-$B$15)+$B$17-$B$16)*(1+B314)^{1,2,3,4,5}/((1+E314)^{0.5,1.5,2.5,3.5,4.5}))</f>
        <v/>
      </c>
      <c r="H314" s="77">
        <f>(($B$14*(1+B314)^5*((C314-$B$17)*(1-$B$15)+$B$17-$B$16)*(1+D314)/MAX(E314-D314,0.000001))*$B$21+($B$14*(1+B314)^5*C314*F314)*(1-$B$21))/((1+E314)^4.5)</f>
        <v/>
      </c>
      <c r="I314" s="77">
        <f>G314+H314+$B$18-$B$19</f>
        <v/>
      </c>
      <c r="J314" s="80">
        <f>IF($B$20=0,0,I314/$B$20)</f>
        <v/>
      </c>
    </row>
    <row r="315">
      <c r="A315" s="12" t="n">
        <v>249</v>
      </c>
      <c r="B315" s="11">
        <f>MAX(-0.2,MIN(0.5,_xlfn.NORM.INV(RAND(),$B$4,$B$5)))</f>
        <v/>
      </c>
      <c r="C315" s="11">
        <f>MAX(0.01,MIN(0.6,_xlfn.NORM.INV(RAND(),$B$6,$B$7)))</f>
        <v/>
      </c>
      <c r="D315" s="11">
        <f>MAX(0,MIN(0.05,_xlfn.NORM.INV(RAND(),$B$10,$B$11)))</f>
        <v/>
      </c>
      <c r="E315" s="11">
        <f>MAX(D315+0.01,MAX(0.03,MIN(0.3,_xlfn.NORM.INV(RAND(),$B$8,$B$9))))</f>
        <v/>
      </c>
      <c r="F315" s="75">
        <f>MAX(3,MIN(25,_xlfn.NORM.INV(RAND(),$B$12,$B$13)))</f>
        <v/>
      </c>
      <c r="G315" s="12">
        <f>SUMPRODUCT($B$14*((C315-$B$17)*(1-$B$15)+$B$17-$B$16)*(1+B315)^{1,2,3,4,5}/((1+E315)^{0.5,1.5,2.5,3.5,4.5}))</f>
        <v/>
      </c>
      <c r="H315" s="12">
        <f>(($B$14*(1+B315)^5*((C315-$B$17)*(1-$B$15)+$B$17-$B$16)*(1+D315)/MAX(E315-D315,0.000001))*$B$21+($B$14*(1+B315)^5*C315*F315)*(1-$B$21))/((1+E315)^4.5)</f>
        <v/>
      </c>
      <c r="I315" s="12">
        <f>G315+H315+$B$18-$B$19</f>
        <v/>
      </c>
      <c r="J315" s="76">
        <f>IF($B$20=0,0,I315/$B$20)</f>
        <v/>
      </c>
    </row>
    <row r="316">
      <c r="A316" s="77" t="n">
        <v>250</v>
      </c>
      <c r="B316" s="78">
        <f>MAX(-0.2,MIN(0.5,_xlfn.NORM.INV(RAND(),$B$4,$B$5)))</f>
        <v/>
      </c>
      <c r="C316" s="78">
        <f>MAX(0.01,MIN(0.6,_xlfn.NORM.INV(RAND(),$B$6,$B$7)))</f>
        <v/>
      </c>
      <c r="D316" s="78">
        <f>MAX(0,MIN(0.05,_xlfn.NORM.INV(RAND(),$B$10,$B$11)))</f>
        <v/>
      </c>
      <c r="E316" s="78">
        <f>MAX(D316+0.01,MAX(0.03,MIN(0.3,_xlfn.NORM.INV(RAND(),$B$8,$B$9))))</f>
        <v/>
      </c>
      <c r="F316" s="79">
        <f>MAX(3,MIN(25,_xlfn.NORM.INV(RAND(),$B$12,$B$13)))</f>
        <v/>
      </c>
      <c r="G316" s="77">
        <f>SUMPRODUCT($B$14*((C316-$B$17)*(1-$B$15)+$B$17-$B$16)*(1+B316)^{1,2,3,4,5}/((1+E316)^{0.5,1.5,2.5,3.5,4.5}))</f>
        <v/>
      </c>
      <c r="H316" s="77">
        <f>(($B$14*(1+B316)^5*((C316-$B$17)*(1-$B$15)+$B$17-$B$16)*(1+D316)/MAX(E316-D316,0.000001))*$B$21+($B$14*(1+B316)^5*C316*F316)*(1-$B$21))/((1+E316)^4.5)</f>
        <v/>
      </c>
      <c r="I316" s="77">
        <f>G316+H316+$B$18-$B$19</f>
        <v/>
      </c>
      <c r="J316" s="80">
        <f>IF($B$20=0,0,I316/$B$20)</f>
        <v/>
      </c>
    </row>
    <row r="317">
      <c r="A317" s="12" t="n">
        <v>251</v>
      </c>
      <c r="B317" s="11">
        <f>MAX(-0.2,MIN(0.5,_xlfn.NORM.INV(RAND(),$B$4,$B$5)))</f>
        <v/>
      </c>
      <c r="C317" s="11">
        <f>MAX(0.01,MIN(0.6,_xlfn.NORM.INV(RAND(),$B$6,$B$7)))</f>
        <v/>
      </c>
      <c r="D317" s="11">
        <f>MAX(0,MIN(0.05,_xlfn.NORM.INV(RAND(),$B$10,$B$11)))</f>
        <v/>
      </c>
      <c r="E317" s="11">
        <f>MAX(D317+0.01,MAX(0.03,MIN(0.3,_xlfn.NORM.INV(RAND(),$B$8,$B$9))))</f>
        <v/>
      </c>
      <c r="F317" s="75">
        <f>MAX(3,MIN(25,_xlfn.NORM.INV(RAND(),$B$12,$B$13)))</f>
        <v/>
      </c>
      <c r="G317" s="12">
        <f>SUMPRODUCT($B$14*((C317-$B$17)*(1-$B$15)+$B$17-$B$16)*(1+B317)^{1,2,3,4,5}/((1+E317)^{0.5,1.5,2.5,3.5,4.5}))</f>
        <v/>
      </c>
      <c r="H317" s="12">
        <f>(($B$14*(1+B317)^5*((C317-$B$17)*(1-$B$15)+$B$17-$B$16)*(1+D317)/MAX(E317-D317,0.000001))*$B$21+($B$14*(1+B317)^5*C317*F317)*(1-$B$21))/((1+E317)^4.5)</f>
        <v/>
      </c>
      <c r="I317" s="12">
        <f>G317+H317+$B$18-$B$19</f>
        <v/>
      </c>
      <c r="J317" s="76">
        <f>IF($B$20=0,0,I317/$B$20)</f>
        <v/>
      </c>
    </row>
    <row r="318">
      <c r="A318" s="77" t="n">
        <v>252</v>
      </c>
      <c r="B318" s="78">
        <f>MAX(-0.2,MIN(0.5,_xlfn.NORM.INV(RAND(),$B$4,$B$5)))</f>
        <v/>
      </c>
      <c r="C318" s="78">
        <f>MAX(0.01,MIN(0.6,_xlfn.NORM.INV(RAND(),$B$6,$B$7)))</f>
        <v/>
      </c>
      <c r="D318" s="78">
        <f>MAX(0,MIN(0.05,_xlfn.NORM.INV(RAND(),$B$10,$B$11)))</f>
        <v/>
      </c>
      <c r="E318" s="78">
        <f>MAX(D318+0.01,MAX(0.03,MIN(0.3,_xlfn.NORM.INV(RAND(),$B$8,$B$9))))</f>
        <v/>
      </c>
      <c r="F318" s="79">
        <f>MAX(3,MIN(25,_xlfn.NORM.INV(RAND(),$B$12,$B$13)))</f>
        <v/>
      </c>
      <c r="G318" s="77">
        <f>SUMPRODUCT($B$14*((C318-$B$17)*(1-$B$15)+$B$17-$B$16)*(1+B318)^{1,2,3,4,5}/((1+E318)^{0.5,1.5,2.5,3.5,4.5}))</f>
        <v/>
      </c>
      <c r="H318" s="77">
        <f>(($B$14*(1+B318)^5*((C318-$B$17)*(1-$B$15)+$B$17-$B$16)*(1+D318)/MAX(E318-D318,0.000001))*$B$21+($B$14*(1+B318)^5*C318*F318)*(1-$B$21))/((1+E318)^4.5)</f>
        <v/>
      </c>
      <c r="I318" s="77">
        <f>G318+H318+$B$18-$B$19</f>
        <v/>
      </c>
      <c r="J318" s="80">
        <f>IF($B$20=0,0,I318/$B$20)</f>
        <v/>
      </c>
    </row>
    <row r="319">
      <c r="A319" s="12" t="n">
        <v>253</v>
      </c>
      <c r="B319" s="11">
        <f>MAX(-0.2,MIN(0.5,_xlfn.NORM.INV(RAND(),$B$4,$B$5)))</f>
        <v/>
      </c>
      <c r="C319" s="11">
        <f>MAX(0.01,MIN(0.6,_xlfn.NORM.INV(RAND(),$B$6,$B$7)))</f>
        <v/>
      </c>
      <c r="D319" s="11">
        <f>MAX(0,MIN(0.05,_xlfn.NORM.INV(RAND(),$B$10,$B$11)))</f>
        <v/>
      </c>
      <c r="E319" s="11">
        <f>MAX(D319+0.01,MAX(0.03,MIN(0.3,_xlfn.NORM.INV(RAND(),$B$8,$B$9))))</f>
        <v/>
      </c>
      <c r="F319" s="75">
        <f>MAX(3,MIN(25,_xlfn.NORM.INV(RAND(),$B$12,$B$13)))</f>
        <v/>
      </c>
      <c r="G319" s="12">
        <f>SUMPRODUCT($B$14*((C319-$B$17)*(1-$B$15)+$B$17-$B$16)*(1+B319)^{1,2,3,4,5}/((1+E319)^{0.5,1.5,2.5,3.5,4.5}))</f>
        <v/>
      </c>
      <c r="H319" s="12">
        <f>(($B$14*(1+B319)^5*((C319-$B$17)*(1-$B$15)+$B$17-$B$16)*(1+D319)/MAX(E319-D319,0.000001))*$B$21+($B$14*(1+B319)^5*C319*F319)*(1-$B$21))/((1+E319)^4.5)</f>
        <v/>
      </c>
      <c r="I319" s="12">
        <f>G319+H319+$B$18-$B$19</f>
        <v/>
      </c>
      <c r="J319" s="76">
        <f>IF($B$20=0,0,I319/$B$20)</f>
        <v/>
      </c>
    </row>
    <row r="320">
      <c r="A320" s="77" t="n">
        <v>254</v>
      </c>
      <c r="B320" s="78">
        <f>MAX(-0.2,MIN(0.5,_xlfn.NORM.INV(RAND(),$B$4,$B$5)))</f>
        <v/>
      </c>
      <c r="C320" s="78">
        <f>MAX(0.01,MIN(0.6,_xlfn.NORM.INV(RAND(),$B$6,$B$7)))</f>
        <v/>
      </c>
      <c r="D320" s="78">
        <f>MAX(0,MIN(0.05,_xlfn.NORM.INV(RAND(),$B$10,$B$11)))</f>
        <v/>
      </c>
      <c r="E320" s="78">
        <f>MAX(D320+0.01,MAX(0.03,MIN(0.3,_xlfn.NORM.INV(RAND(),$B$8,$B$9))))</f>
        <v/>
      </c>
      <c r="F320" s="79">
        <f>MAX(3,MIN(25,_xlfn.NORM.INV(RAND(),$B$12,$B$13)))</f>
        <v/>
      </c>
      <c r="G320" s="77">
        <f>SUMPRODUCT($B$14*((C320-$B$17)*(1-$B$15)+$B$17-$B$16)*(1+B320)^{1,2,3,4,5}/((1+E320)^{0.5,1.5,2.5,3.5,4.5}))</f>
        <v/>
      </c>
      <c r="H320" s="77">
        <f>(($B$14*(1+B320)^5*((C320-$B$17)*(1-$B$15)+$B$17-$B$16)*(1+D320)/MAX(E320-D320,0.000001))*$B$21+($B$14*(1+B320)^5*C320*F320)*(1-$B$21))/((1+E320)^4.5)</f>
        <v/>
      </c>
      <c r="I320" s="77">
        <f>G320+H320+$B$18-$B$19</f>
        <v/>
      </c>
      <c r="J320" s="80">
        <f>IF($B$20=0,0,I320/$B$20)</f>
        <v/>
      </c>
    </row>
    <row r="321">
      <c r="A321" s="12" t="n">
        <v>255</v>
      </c>
      <c r="B321" s="11">
        <f>MAX(-0.2,MIN(0.5,_xlfn.NORM.INV(RAND(),$B$4,$B$5)))</f>
        <v/>
      </c>
      <c r="C321" s="11">
        <f>MAX(0.01,MIN(0.6,_xlfn.NORM.INV(RAND(),$B$6,$B$7)))</f>
        <v/>
      </c>
      <c r="D321" s="11">
        <f>MAX(0,MIN(0.05,_xlfn.NORM.INV(RAND(),$B$10,$B$11)))</f>
        <v/>
      </c>
      <c r="E321" s="11">
        <f>MAX(D321+0.01,MAX(0.03,MIN(0.3,_xlfn.NORM.INV(RAND(),$B$8,$B$9))))</f>
        <v/>
      </c>
      <c r="F321" s="75">
        <f>MAX(3,MIN(25,_xlfn.NORM.INV(RAND(),$B$12,$B$13)))</f>
        <v/>
      </c>
      <c r="G321" s="12">
        <f>SUMPRODUCT($B$14*((C321-$B$17)*(1-$B$15)+$B$17-$B$16)*(1+B321)^{1,2,3,4,5}/((1+E321)^{0.5,1.5,2.5,3.5,4.5}))</f>
        <v/>
      </c>
      <c r="H321" s="12">
        <f>(($B$14*(1+B321)^5*((C321-$B$17)*(1-$B$15)+$B$17-$B$16)*(1+D321)/MAX(E321-D321,0.000001))*$B$21+($B$14*(1+B321)^5*C321*F321)*(1-$B$21))/((1+E321)^4.5)</f>
        <v/>
      </c>
      <c r="I321" s="12">
        <f>G321+H321+$B$18-$B$19</f>
        <v/>
      </c>
      <c r="J321" s="76">
        <f>IF($B$20=0,0,I321/$B$20)</f>
        <v/>
      </c>
    </row>
    <row r="322">
      <c r="A322" s="77" t="n">
        <v>256</v>
      </c>
      <c r="B322" s="78">
        <f>MAX(-0.2,MIN(0.5,_xlfn.NORM.INV(RAND(),$B$4,$B$5)))</f>
        <v/>
      </c>
      <c r="C322" s="78">
        <f>MAX(0.01,MIN(0.6,_xlfn.NORM.INV(RAND(),$B$6,$B$7)))</f>
        <v/>
      </c>
      <c r="D322" s="78">
        <f>MAX(0,MIN(0.05,_xlfn.NORM.INV(RAND(),$B$10,$B$11)))</f>
        <v/>
      </c>
      <c r="E322" s="78">
        <f>MAX(D322+0.01,MAX(0.03,MIN(0.3,_xlfn.NORM.INV(RAND(),$B$8,$B$9))))</f>
        <v/>
      </c>
      <c r="F322" s="79">
        <f>MAX(3,MIN(25,_xlfn.NORM.INV(RAND(),$B$12,$B$13)))</f>
        <v/>
      </c>
      <c r="G322" s="77">
        <f>SUMPRODUCT($B$14*((C322-$B$17)*(1-$B$15)+$B$17-$B$16)*(1+B322)^{1,2,3,4,5}/((1+E322)^{0.5,1.5,2.5,3.5,4.5}))</f>
        <v/>
      </c>
      <c r="H322" s="77">
        <f>(($B$14*(1+B322)^5*((C322-$B$17)*(1-$B$15)+$B$17-$B$16)*(1+D322)/MAX(E322-D322,0.000001))*$B$21+($B$14*(1+B322)^5*C322*F322)*(1-$B$21))/((1+E322)^4.5)</f>
        <v/>
      </c>
      <c r="I322" s="77">
        <f>G322+H322+$B$18-$B$19</f>
        <v/>
      </c>
      <c r="J322" s="80">
        <f>IF($B$20=0,0,I322/$B$20)</f>
        <v/>
      </c>
    </row>
    <row r="323">
      <c r="A323" s="12" t="n">
        <v>257</v>
      </c>
      <c r="B323" s="11">
        <f>MAX(-0.2,MIN(0.5,_xlfn.NORM.INV(RAND(),$B$4,$B$5)))</f>
        <v/>
      </c>
      <c r="C323" s="11">
        <f>MAX(0.01,MIN(0.6,_xlfn.NORM.INV(RAND(),$B$6,$B$7)))</f>
        <v/>
      </c>
      <c r="D323" s="11">
        <f>MAX(0,MIN(0.05,_xlfn.NORM.INV(RAND(),$B$10,$B$11)))</f>
        <v/>
      </c>
      <c r="E323" s="11">
        <f>MAX(D323+0.01,MAX(0.03,MIN(0.3,_xlfn.NORM.INV(RAND(),$B$8,$B$9))))</f>
        <v/>
      </c>
      <c r="F323" s="75">
        <f>MAX(3,MIN(25,_xlfn.NORM.INV(RAND(),$B$12,$B$13)))</f>
        <v/>
      </c>
      <c r="G323" s="12">
        <f>SUMPRODUCT($B$14*((C323-$B$17)*(1-$B$15)+$B$17-$B$16)*(1+B323)^{1,2,3,4,5}/((1+E323)^{0.5,1.5,2.5,3.5,4.5}))</f>
        <v/>
      </c>
      <c r="H323" s="12">
        <f>(($B$14*(1+B323)^5*((C323-$B$17)*(1-$B$15)+$B$17-$B$16)*(1+D323)/MAX(E323-D323,0.000001))*$B$21+($B$14*(1+B323)^5*C323*F323)*(1-$B$21))/((1+E323)^4.5)</f>
        <v/>
      </c>
      <c r="I323" s="12">
        <f>G323+H323+$B$18-$B$19</f>
        <v/>
      </c>
      <c r="J323" s="76">
        <f>IF($B$20=0,0,I323/$B$20)</f>
        <v/>
      </c>
    </row>
    <row r="324">
      <c r="A324" s="77" t="n">
        <v>258</v>
      </c>
      <c r="B324" s="78">
        <f>MAX(-0.2,MIN(0.5,_xlfn.NORM.INV(RAND(),$B$4,$B$5)))</f>
        <v/>
      </c>
      <c r="C324" s="78">
        <f>MAX(0.01,MIN(0.6,_xlfn.NORM.INV(RAND(),$B$6,$B$7)))</f>
        <v/>
      </c>
      <c r="D324" s="78">
        <f>MAX(0,MIN(0.05,_xlfn.NORM.INV(RAND(),$B$10,$B$11)))</f>
        <v/>
      </c>
      <c r="E324" s="78">
        <f>MAX(D324+0.01,MAX(0.03,MIN(0.3,_xlfn.NORM.INV(RAND(),$B$8,$B$9))))</f>
        <v/>
      </c>
      <c r="F324" s="79">
        <f>MAX(3,MIN(25,_xlfn.NORM.INV(RAND(),$B$12,$B$13)))</f>
        <v/>
      </c>
      <c r="G324" s="77">
        <f>SUMPRODUCT($B$14*((C324-$B$17)*(1-$B$15)+$B$17-$B$16)*(1+B324)^{1,2,3,4,5}/((1+E324)^{0.5,1.5,2.5,3.5,4.5}))</f>
        <v/>
      </c>
      <c r="H324" s="77">
        <f>(($B$14*(1+B324)^5*((C324-$B$17)*(1-$B$15)+$B$17-$B$16)*(1+D324)/MAX(E324-D324,0.000001))*$B$21+($B$14*(1+B324)^5*C324*F324)*(1-$B$21))/((1+E324)^4.5)</f>
        <v/>
      </c>
      <c r="I324" s="77">
        <f>G324+H324+$B$18-$B$19</f>
        <v/>
      </c>
      <c r="J324" s="80">
        <f>IF($B$20=0,0,I324/$B$20)</f>
        <v/>
      </c>
    </row>
    <row r="325">
      <c r="A325" s="12" t="n">
        <v>259</v>
      </c>
      <c r="B325" s="11">
        <f>MAX(-0.2,MIN(0.5,_xlfn.NORM.INV(RAND(),$B$4,$B$5)))</f>
        <v/>
      </c>
      <c r="C325" s="11">
        <f>MAX(0.01,MIN(0.6,_xlfn.NORM.INV(RAND(),$B$6,$B$7)))</f>
        <v/>
      </c>
      <c r="D325" s="11">
        <f>MAX(0,MIN(0.05,_xlfn.NORM.INV(RAND(),$B$10,$B$11)))</f>
        <v/>
      </c>
      <c r="E325" s="11">
        <f>MAX(D325+0.01,MAX(0.03,MIN(0.3,_xlfn.NORM.INV(RAND(),$B$8,$B$9))))</f>
        <v/>
      </c>
      <c r="F325" s="75">
        <f>MAX(3,MIN(25,_xlfn.NORM.INV(RAND(),$B$12,$B$13)))</f>
        <v/>
      </c>
      <c r="G325" s="12">
        <f>SUMPRODUCT($B$14*((C325-$B$17)*(1-$B$15)+$B$17-$B$16)*(1+B325)^{1,2,3,4,5}/((1+E325)^{0.5,1.5,2.5,3.5,4.5}))</f>
        <v/>
      </c>
      <c r="H325" s="12">
        <f>(($B$14*(1+B325)^5*((C325-$B$17)*(1-$B$15)+$B$17-$B$16)*(1+D325)/MAX(E325-D325,0.000001))*$B$21+($B$14*(1+B325)^5*C325*F325)*(1-$B$21))/((1+E325)^4.5)</f>
        <v/>
      </c>
      <c r="I325" s="12">
        <f>G325+H325+$B$18-$B$19</f>
        <v/>
      </c>
      <c r="J325" s="76">
        <f>IF($B$20=0,0,I325/$B$20)</f>
        <v/>
      </c>
    </row>
    <row r="326">
      <c r="A326" s="77" t="n">
        <v>260</v>
      </c>
      <c r="B326" s="78">
        <f>MAX(-0.2,MIN(0.5,_xlfn.NORM.INV(RAND(),$B$4,$B$5)))</f>
        <v/>
      </c>
      <c r="C326" s="78">
        <f>MAX(0.01,MIN(0.6,_xlfn.NORM.INV(RAND(),$B$6,$B$7)))</f>
        <v/>
      </c>
      <c r="D326" s="78">
        <f>MAX(0,MIN(0.05,_xlfn.NORM.INV(RAND(),$B$10,$B$11)))</f>
        <v/>
      </c>
      <c r="E326" s="78">
        <f>MAX(D326+0.01,MAX(0.03,MIN(0.3,_xlfn.NORM.INV(RAND(),$B$8,$B$9))))</f>
        <v/>
      </c>
      <c r="F326" s="79">
        <f>MAX(3,MIN(25,_xlfn.NORM.INV(RAND(),$B$12,$B$13)))</f>
        <v/>
      </c>
      <c r="G326" s="77">
        <f>SUMPRODUCT($B$14*((C326-$B$17)*(1-$B$15)+$B$17-$B$16)*(1+B326)^{1,2,3,4,5}/((1+E326)^{0.5,1.5,2.5,3.5,4.5}))</f>
        <v/>
      </c>
      <c r="H326" s="77">
        <f>(($B$14*(1+B326)^5*((C326-$B$17)*(1-$B$15)+$B$17-$B$16)*(1+D326)/MAX(E326-D326,0.000001))*$B$21+($B$14*(1+B326)^5*C326*F326)*(1-$B$21))/((1+E326)^4.5)</f>
        <v/>
      </c>
      <c r="I326" s="77">
        <f>G326+H326+$B$18-$B$19</f>
        <v/>
      </c>
      <c r="J326" s="80">
        <f>IF($B$20=0,0,I326/$B$20)</f>
        <v/>
      </c>
    </row>
    <row r="327">
      <c r="A327" s="12" t="n">
        <v>261</v>
      </c>
      <c r="B327" s="11">
        <f>MAX(-0.2,MIN(0.5,_xlfn.NORM.INV(RAND(),$B$4,$B$5)))</f>
        <v/>
      </c>
      <c r="C327" s="11">
        <f>MAX(0.01,MIN(0.6,_xlfn.NORM.INV(RAND(),$B$6,$B$7)))</f>
        <v/>
      </c>
      <c r="D327" s="11">
        <f>MAX(0,MIN(0.05,_xlfn.NORM.INV(RAND(),$B$10,$B$11)))</f>
        <v/>
      </c>
      <c r="E327" s="11">
        <f>MAX(D327+0.01,MAX(0.03,MIN(0.3,_xlfn.NORM.INV(RAND(),$B$8,$B$9))))</f>
        <v/>
      </c>
      <c r="F327" s="75">
        <f>MAX(3,MIN(25,_xlfn.NORM.INV(RAND(),$B$12,$B$13)))</f>
        <v/>
      </c>
      <c r="G327" s="12">
        <f>SUMPRODUCT($B$14*((C327-$B$17)*(1-$B$15)+$B$17-$B$16)*(1+B327)^{1,2,3,4,5}/((1+E327)^{0.5,1.5,2.5,3.5,4.5}))</f>
        <v/>
      </c>
      <c r="H327" s="12">
        <f>(($B$14*(1+B327)^5*((C327-$B$17)*(1-$B$15)+$B$17-$B$16)*(1+D327)/MAX(E327-D327,0.000001))*$B$21+($B$14*(1+B327)^5*C327*F327)*(1-$B$21))/((1+E327)^4.5)</f>
        <v/>
      </c>
      <c r="I327" s="12">
        <f>G327+H327+$B$18-$B$19</f>
        <v/>
      </c>
      <c r="J327" s="76">
        <f>IF($B$20=0,0,I327/$B$20)</f>
        <v/>
      </c>
    </row>
    <row r="328">
      <c r="A328" s="77" t="n">
        <v>262</v>
      </c>
      <c r="B328" s="78">
        <f>MAX(-0.2,MIN(0.5,_xlfn.NORM.INV(RAND(),$B$4,$B$5)))</f>
        <v/>
      </c>
      <c r="C328" s="78">
        <f>MAX(0.01,MIN(0.6,_xlfn.NORM.INV(RAND(),$B$6,$B$7)))</f>
        <v/>
      </c>
      <c r="D328" s="78">
        <f>MAX(0,MIN(0.05,_xlfn.NORM.INV(RAND(),$B$10,$B$11)))</f>
        <v/>
      </c>
      <c r="E328" s="78">
        <f>MAX(D328+0.01,MAX(0.03,MIN(0.3,_xlfn.NORM.INV(RAND(),$B$8,$B$9))))</f>
        <v/>
      </c>
      <c r="F328" s="79">
        <f>MAX(3,MIN(25,_xlfn.NORM.INV(RAND(),$B$12,$B$13)))</f>
        <v/>
      </c>
      <c r="G328" s="77">
        <f>SUMPRODUCT($B$14*((C328-$B$17)*(1-$B$15)+$B$17-$B$16)*(1+B328)^{1,2,3,4,5}/((1+E328)^{0.5,1.5,2.5,3.5,4.5}))</f>
        <v/>
      </c>
      <c r="H328" s="77">
        <f>(($B$14*(1+B328)^5*((C328-$B$17)*(1-$B$15)+$B$17-$B$16)*(1+D328)/MAX(E328-D328,0.000001))*$B$21+($B$14*(1+B328)^5*C328*F328)*(1-$B$21))/((1+E328)^4.5)</f>
        <v/>
      </c>
      <c r="I328" s="77">
        <f>G328+H328+$B$18-$B$19</f>
        <v/>
      </c>
      <c r="J328" s="80">
        <f>IF($B$20=0,0,I328/$B$20)</f>
        <v/>
      </c>
    </row>
    <row r="329">
      <c r="A329" s="12" t="n">
        <v>263</v>
      </c>
      <c r="B329" s="11">
        <f>MAX(-0.2,MIN(0.5,_xlfn.NORM.INV(RAND(),$B$4,$B$5)))</f>
        <v/>
      </c>
      <c r="C329" s="11">
        <f>MAX(0.01,MIN(0.6,_xlfn.NORM.INV(RAND(),$B$6,$B$7)))</f>
        <v/>
      </c>
      <c r="D329" s="11">
        <f>MAX(0,MIN(0.05,_xlfn.NORM.INV(RAND(),$B$10,$B$11)))</f>
        <v/>
      </c>
      <c r="E329" s="11">
        <f>MAX(D329+0.01,MAX(0.03,MIN(0.3,_xlfn.NORM.INV(RAND(),$B$8,$B$9))))</f>
        <v/>
      </c>
      <c r="F329" s="75">
        <f>MAX(3,MIN(25,_xlfn.NORM.INV(RAND(),$B$12,$B$13)))</f>
        <v/>
      </c>
      <c r="G329" s="12">
        <f>SUMPRODUCT($B$14*((C329-$B$17)*(1-$B$15)+$B$17-$B$16)*(1+B329)^{1,2,3,4,5}/((1+E329)^{0.5,1.5,2.5,3.5,4.5}))</f>
        <v/>
      </c>
      <c r="H329" s="12">
        <f>(($B$14*(1+B329)^5*((C329-$B$17)*(1-$B$15)+$B$17-$B$16)*(1+D329)/MAX(E329-D329,0.000001))*$B$21+($B$14*(1+B329)^5*C329*F329)*(1-$B$21))/((1+E329)^4.5)</f>
        <v/>
      </c>
      <c r="I329" s="12">
        <f>G329+H329+$B$18-$B$19</f>
        <v/>
      </c>
      <c r="J329" s="76">
        <f>IF($B$20=0,0,I329/$B$20)</f>
        <v/>
      </c>
    </row>
    <row r="330">
      <c r="A330" s="77" t="n">
        <v>264</v>
      </c>
      <c r="B330" s="78">
        <f>MAX(-0.2,MIN(0.5,_xlfn.NORM.INV(RAND(),$B$4,$B$5)))</f>
        <v/>
      </c>
      <c r="C330" s="78">
        <f>MAX(0.01,MIN(0.6,_xlfn.NORM.INV(RAND(),$B$6,$B$7)))</f>
        <v/>
      </c>
      <c r="D330" s="78">
        <f>MAX(0,MIN(0.05,_xlfn.NORM.INV(RAND(),$B$10,$B$11)))</f>
        <v/>
      </c>
      <c r="E330" s="78">
        <f>MAX(D330+0.01,MAX(0.03,MIN(0.3,_xlfn.NORM.INV(RAND(),$B$8,$B$9))))</f>
        <v/>
      </c>
      <c r="F330" s="79">
        <f>MAX(3,MIN(25,_xlfn.NORM.INV(RAND(),$B$12,$B$13)))</f>
        <v/>
      </c>
      <c r="G330" s="77">
        <f>SUMPRODUCT($B$14*((C330-$B$17)*(1-$B$15)+$B$17-$B$16)*(1+B330)^{1,2,3,4,5}/((1+E330)^{0.5,1.5,2.5,3.5,4.5}))</f>
        <v/>
      </c>
      <c r="H330" s="77">
        <f>(($B$14*(1+B330)^5*((C330-$B$17)*(1-$B$15)+$B$17-$B$16)*(1+D330)/MAX(E330-D330,0.000001))*$B$21+($B$14*(1+B330)^5*C330*F330)*(1-$B$21))/((1+E330)^4.5)</f>
        <v/>
      </c>
      <c r="I330" s="77">
        <f>G330+H330+$B$18-$B$19</f>
        <v/>
      </c>
      <c r="J330" s="80">
        <f>IF($B$20=0,0,I330/$B$20)</f>
        <v/>
      </c>
    </row>
    <row r="331">
      <c r="A331" s="12" t="n">
        <v>265</v>
      </c>
      <c r="B331" s="11">
        <f>MAX(-0.2,MIN(0.5,_xlfn.NORM.INV(RAND(),$B$4,$B$5)))</f>
        <v/>
      </c>
      <c r="C331" s="11">
        <f>MAX(0.01,MIN(0.6,_xlfn.NORM.INV(RAND(),$B$6,$B$7)))</f>
        <v/>
      </c>
      <c r="D331" s="11">
        <f>MAX(0,MIN(0.05,_xlfn.NORM.INV(RAND(),$B$10,$B$11)))</f>
        <v/>
      </c>
      <c r="E331" s="11">
        <f>MAX(D331+0.01,MAX(0.03,MIN(0.3,_xlfn.NORM.INV(RAND(),$B$8,$B$9))))</f>
        <v/>
      </c>
      <c r="F331" s="75">
        <f>MAX(3,MIN(25,_xlfn.NORM.INV(RAND(),$B$12,$B$13)))</f>
        <v/>
      </c>
      <c r="G331" s="12">
        <f>SUMPRODUCT($B$14*((C331-$B$17)*(1-$B$15)+$B$17-$B$16)*(1+B331)^{1,2,3,4,5}/((1+E331)^{0.5,1.5,2.5,3.5,4.5}))</f>
        <v/>
      </c>
      <c r="H331" s="12">
        <f>(($B$14*(1+B331)^5*((C331-$B$17)*(1-$B$15)+$B$17-$B$16)*(1+D331)/MAX(E331-D331,0.000001))*$B$21+($B$14*(1+B331)^5*C331*F331)*(1-$B$21))/((1+E331)^4.5)</f>
        <v/>
      </c>
      <c r="I331" s="12">
        <f>G331+H331+$B$18-$B$19</f>
        <v/>
      </c>
      <c r="J331" s="76">
        <f>IF($B$20=0,0,I331/$B$20)</f>
        <v/>
      </c>
    </row>
    <row r="332">
      <c r="A332" s="77" t="n">
        <v>266</v>
      </c>
      <c r="B332" s="78">
        <f>MAX(-0.2,MIN(0.5,_xlfn.NORM.INV(RAND(),$B$4,$B$5)))</f>
        <v/>
      </c>
      <c r="C332" s="78">
        <f>MAX(0.01,MIN(0.6,_xlfn.NORM.INV(RAND(),$B$6,$B$7)))</f>
        <v/>
      </c>
      <c r="D332" s="78">
        <f>MAX(0,MIN(0.05,_xlfn.NORM.INV(RAND(),$B$10,$B$11)))</f>
        <v/>
      </c>
      <c r="E332" s="78">
        <f>MAX(D332+0.01,MAX(0.03,MIN(0.3,_xlfn.NORM.INV(RAND(),$B$8,$B$9))))</f>
        <v/>
      </c>
      <c r="F332" s="79">
        <f>MAX(3,MIN(25,_xlfn.NORM.INV(RAND(),$B$12,$B$13)))</f>
        <v/>
      </c>
      <c r="G332" s="77">
        <f>SUMPRODUCT($B$14*((C332-$B$17)*(1-$B$15)+$B$17-$B$16)*(1+B332)^{1,2,3,4,5}/((1+E332)^{0.5,1.5,2.5,3.5,4.5}))</f>
        <v/>
      </c>
      <c r="H332" s="77">
        <f>(($B$14*(1+B332)^5*((C332-$B$17)*(1-$B$15)+$B$17-$B$16)*(1+D332)/MAX(E332-D332,0.000001))*$B$21+($B$14*(1+B332)^5*C332*F332)*(1-$B$21))/((1+E332)^4.5)</f>
        <v/>
      </c>
      <c r="I332" s="77">
        <f>G332+H332+$B$18-$B$19</f>
        <v/>
      </c>
      <c r="J332" s="80">
        <f>IF($B$20=0,0,I332/$B$20)</f>
        <v/>
      </c>
    </row>
    <row r="333">
      <c r="A333" s="12" t="n">
        <v>267</v>
      </c>
      <c r="B333" s="11">
        <f>MAX(-0.2,MIN(0.5,_xlfn.NORM.INV(RAND(),$B$4,$B$5)))</f>
        <v/>
      </c>
      <c r="C333" s="11">
        <f>MAX(0.01,MIN(0.6,_xlfn.NORM.INV(RAND(),$B$6,$B$7)))</f>
        <v/>
      </c>
      <c r="D333" s="11">
        <f>MAX(0,MIN(0.05,_xlfn.NORM.INV(RAND(),$B$10,$B$11)))</f>
        <v/>
      </c>
      <c r="E333" s="11">
        <f>MAX(D333+0.01,MAX(0.03,MIN(0.3,_xlfn.NORM.INV(RAND(),$B$8,$B$9))))</f>
        <v/>
      </c>
      <c r="F333" s="75">
        <f>MAX(3,MIN(25,_xlfn.NORM.INV(RAND(),$B$12,$B$13)))</f>
        <v/>
      </c>
      <c r="G333" s="12">
        <f>SUMPRODUCT($B$14*((C333-$B$17)*(1-$B$15)+$B$17-$B$16)*(1+B333)^{1,2,3,4,5}/((1+E333)^{0.5,1.5,2.5,3.5,4.5}))</f>
        <v/>
      </c>
      <c r="H333" s="12">
        <f>(($B$14*(1+B333)^5*((C333-$B$17)*(1-$B$15)+$B$17-$B$16)*(1+D333)/MAX(E333-D333,0.000001))*$B$21+($B$14*(1+B333)^5*C333*F333)*(1-$B$21))/((1+E333)^4.5)</f>
        <v/>
      </c>
      <c r="I333" s="12">
        <f>G333+H333+$B$18-$B$19</f>
        <v/>
      </c>
      <c r="J333" s="76">
        <f>IF($B$20=0,0,I333/$B$20)</f>
        <v/>
      </c>
    </row>
    <row r="334">
      <c r="A334" s="77" t="n">
        <v>268</v>
      </c>
      <c r="B334" s="78">
        <f>MAX(-0.2,MIN(0.5,_xlfn.NORM.INV(RAND(),$B$4,$B$5)))</f>
        <v/>
      </c>
      <c r="C334" s="78">
        <f>MAX(0.01,MIN(0.6,_xlfn.NORM.INV(RAND(),$B$6,$B$7)))</f>
        <v/>
      </c>
      <c r="D334" s="78">
        <f>MAX(0,MIN(0.05,_xlfn.NORM.INV(RAND(),$B$10,$B$11)))</f>
        <v/>
      </c>
      <c r="E334" s="78">
        <f>MAX(D334+0.01,MAX(0.03,MIN(0.3,_xlfn.NORM.INV(RAND(),$B$8,$B$9))))</f>
        <v/>
      </c>
      <c r="F334" s="79">
        <f>MAX(3,MIN(25,_xlfn.NORM.INV(RAND(),$B$12,$B$13)))</f>
        <v/>
      </c>
      <c r="G334" s="77">
        <f>SUMPRODUCT($B$14*((C334-$B$17)*(1-$B$15)+$B$17-$B$16)*(1+B334)^{1,2,3,4,5}/((1+E334)^{0.5,1.5,2.5,3.5,4.5}))</f>
        <v/>
      </c>
      <c r="H334" s="77">
        <f>(($B$14*(1+B334)^5*((C334-$B$17)*(1-$B$15)+$B$17-$B$16)*(1+D334)/MAX(E334-D334,0.000001))*$B$21+($B$14*(1+B334)^5*C334*F334)*(1-$B$21))/((1+E334)^4.5)</f>
        <v/>
      </c>
      <c r="I334" s="77">
        <f>G334+H334+$B$18-$B$19</f>
        <v/>
      </c>
      <c r="J334" s="80">
        <f>IF($B$20=0,0,I334/$B$20)</f>
        <v/>
      </c>
    </row>
    <row r="335">
      <c r="A335" s="12" t="n">
        <v>269</v>
      </c>
      <c r="B335" s="11">
        <f>MAX(-0.2,MIN(0.5,_xlfn.NORM.INV(RAND(),$B$4,$B$5)))</f>
        <v/>
      </c>
      <c r="C335" s="11">
        <f>MAX(0.01,MIN(0.6,_xlfn.NORM.INV(RAND(),$B$6,$B$7)))</f>
        <v/>
      </c>
      <c r="D335" s="11">
        <f>MAX(0,MIN(0.05,_xlfn.NORM.INV(RAND(),$B$10,$B$11)))</f>
        <v/>
      </c>
      <c r="E335" s="11">
        <f>MAX(D335+0.01,MAX(0.03,MIN(0.3,_xlfn.NORM.INV(RAND(),$B$8,$B$9))))</f>
        <v/>
      </c>
      <c r="F335" s="75">
        <f>MAX(3,MIN(25,_xlfn.NORM.INV(RAND(),$B$12,$B$13)))</f>
        <v/>
      </c>
      <c r="G335" s="12">
        <f>SUMPRODUCT($B$14*((C335-$B$17)*(1-$B$15)+$B$17-$B$16)*(1+B335)^{1,2,3,4,5}/((1+E335)^{0.5,1.5,2.5,3.5,4.5}))</f>
        <v/>
      </c>
      <c r="H335" s="12">
        <f>(($B$14*(1+B335)^5*((C335-$B$17)*(1-$B$15)+$B$17-$B$16)*(1+D335)/MAX(E335-D335,0.000001))*$B$21+($B$14*(1+B335)^5*C335*F335)*(1-$B$21))/((1+E335)^4.5)</f>
        <v/>
      </c>
      <c r="I335" s="12">
        <f>G335+H335+$B$18-$B$19</f>
        <v/>
      </c>
      <c r="J335" s="76">
        <f>IF($B$20=0,0,I335/$B$20)</f>
        <v/>
      </c>
    </row>
    <row r="336">
      <c r="A336" s="77" t="n">
        <v>270</v>
      </c>
      <c r="B336" s="78">
        <f>MAX(-0.2,MIN(0.5,_xlfn.NORM.INV(RAND(),$B$4,$B$5)))</f>
        <v/>
      </c>
      <c r="C336" s="78">
        <f>MAX(0.01,MIN(0.6,_xlfn.NORM.INV(RAND(),$B$6,$B$7)))</f>
        <v/>
      </c>
      <c r="D336" s="78">
        <f>MAX(0,MIN(0.05,_xlfn.NORM.INV(RAND(),$B$10,$B$11)))</f>
        <v/>
      </c>
      <c r="E336" s="78">
        <f>MAX(D336+0.01,MAX(0.03,MIN(0.3,_xlfn.NORM.INV(RAND(),$B$8,$B$9))))</f>
        <v/>
      </c>
      <c r="F336" s="79">
        <f>MAX(3,MIN(25,_xlfn.NORM.INV(RAND(),$B$12,$B$13)))</f>
        <v/>
      </c>
      <c r="G336" s="77">
        <f>SUMPRODUCT($B$14*((C336-$B$17)*(1-$B$15)+$B$17-$B$16)*(1+B336)^{1,2,3,4,5}/((1+E336)^{0.5,1.5,2.5,3.5,4.5}))</f>
        <v/>
      </c>
      <c r="H336" s="77">
        <f>(($B$14*(1+B336)^5*((C336-$B$17)*(1-$B$15)+$B$17-$B$16)*(1+D336)/MAX(E336-D336,0.000001))*$B$21+($B$14*(1+B336)^5*C336*F336)*(1-$B$21))/((1+E336)^4.5)</f>
        <v/>
      </c>
      <c r="I336" s="77">
        <f>G336+H336+$B$18-$B$19</f>
        <v/>
      </c>
      <c r="J336" s="80">
        <f>IF($B$20=0,0,I336/$B$20)</f>
        <v/>
      </c>
    </row>
    <row r="337">
      <c r="A337" s="12" t="n">
        <v>271</v>
      </c>
      <c r="B337" s="11">
        <f>MAX(-0.2,MIN(0.5,_xlfn.NORM.INV(RAND(),$B$4,$B$5)))</f>
        <v/>
      </c>
      <c r="C337" s="11">
        <f>MAX(0.01,MIN(0.6,_xlfn.NORM.INV(RAND(),$B$6,$B$7)))</f>
        <v/>
      </c>
      <c r="D337" s="11">
        <f>MAX(0,MIN(0.05,_xlfn.NORM.INV(RAND(),$B$10,$B$11)))</f>
        <v/>
      </c>
      <c r="E337" s="11">
        <f>MAX(D337+0.01,MAX(0.03,MIN(0.3,_xlfn.NORM.INV(RAND(),$B$8,$B$9))))</f>
        <v/>
      </c>
      <c r="F337" s="75">
        <f>MAX(3,MIN(25,_xlfn.NORM.INV(RAND(),$B$12,$B$13)))</f>
        <v/>
      </c>
      <c r="G337" s="12">
        <f>SUMPRODUCT($B$14*((C337-$B$17)*(1-$B$15)+$B$17-$B$16)*(1+B337)^{1,2,3,4,5}/((1+E337)^{0.5,1.5,2.5,3.5,4.5}))</f>
        <v/>
      </c>
      <c r="H337" s="12">
        <f>(($B$14*(1+B337)^5*((C337-$B$17)*(1-$B$15)+$B$17-$B$16)*(1+D337)/MAX(E337-D337,0.000001))*$B$21+($B$14*(1+B337)^5*C337*F337)*(1-$B$21))/((1+E337)^4.5)</f>
        <v/>
      </c>
      <c r="I337" s="12">
        <f>G337+H337+$B$18-$B$19</f>
        <v/>
      </c>
      <c r="J337" s="76">
        <f>IF($B$20=0,0,I337/$B$20)</f>
        <v/>
      </c>
    </row>
    <row r="338">
      <c r="A338" s="77" t="n">
        <v>272</v>
      </c>
      <c r="B338" s="78">
        <f>MAX(-0.2,MIN(0.5,_xlfn.NORM.INV(RAND(),$B$4,$B$5)))</f>
        <v/>
      </c>
      <c r="C338" s="78">
        <f>MAX(0.01,MIN(0.6,_xlfn.NORM.INV(RAND(),$B$6,$B$7)))</f>
        <v/>
      </c>
      <c r="D338" s="78">
        <f>MAX(0,MIN(0.05,_xlfn.NORM.INV(RAND(),$B$10,$B$11)))</f>
        <v/>
      </c>
      <c r="E338" s="78">
        <f>MAX(D338+0.01,MAX(0.03,MIN(0.3,_xlfn.NORM.INV(RAND(),$B$8,$B$9))))</f>
        <v/>
      </c>
      <c r="F338" s="79">
        <f>MAX(3,MIN(25,_xlfn.NORM.INV(RAND(),$B$12,$B$13)))</f>
        <v/>
      </c>
      <c r="G338" s="77">
        <f>SUMPRODUCT($B$14*((C338-$B$17)*(1-$B$15)+$B$17-$B$16)*(1+B338)^{1,2,3,4,5}/((1+E338)^{0.5,1.5,2.5,3.5,4.5}))</f>
        <v/>
      </c>
      <c r="H338" s="77">
        <f>(($B$14*(1+B338)^5*((C338-$B$17)*(1-$B$15)+$B$17-$B$16)*(1+D338)/MAX(E338-D338,0.000001))*$B$21+($B$14*(1+B338)^5*C338*F338)*(1-$B$21))/((1+E338)^4.5)</f>
        <v/>
      </c>
      <c r="I338" s="77">
        <f>G338+H338+$B$18-$B$19</f>
        <v/>
      </c>
      <c r="J338" s="80">
        <f>IF($B$20=0,0,I338/$B$20)</f>
        <v/>
      </c>
    </row>
    <row r="339">
      <c r="A339" s="12" t="n">
        <v>273</v>
      </c>
      <c r="B339" s="11">
        <f>MAX(-0.2,MIN(0.5,_xlfn.NORM.INV(RAND(),$B$4,$B$5)))</f>
        <v/>
      </c>
      <c r="C339" s="11">
        <f>MAX(0.01,MIN(0.6,_xlfn.NORM.INV(RAND(),$B$6,$B$7)))</f>
        <v/>
      </c>
      <c r="D339" s="11">
        <f>MAX(0,MIN(0.05,_xlfn.NORM.INV(RAND(),$B$10,$B$11)))</f>
        <v/>
      </c>
      <c r="E339" s="11">
        <f>MAX(D339+0.01,MAX(0.03,MIN(0.3,_xlfn.NORM.INV(RAND(),$B$8,$B$9))))</f>
        <v/>
      </c>
      <c r="F339" s="75">
        <f>MAX(3,MIN(25,_xlfn.NORM.INV(RAND(),$B$12,$B$13)))</f>
        <v/>
      </c>
      <c r="G339" s="12">
        <f>SUMPRODUCT($B$14*((C339-$B$17)*(1-$B$15)+$B$17-$B$16)*(1+B339)^{1,2,3,4,5}/((1+E339)^{0.5,1.5,2.5,3.5,4.5}))</f>
        <v/>
      </c>
      <c r="H339" s="12">
        <f>(($B$14*(1+B339)^5*((C339-$B$17)*(1-$B$15)+$B$17-$B$16)*(1+D339)/MAX(E339-D339,0.000001))*$B$21+($B$14*(1+B339)^5*C339*F339)*(1-$B$21))/((1+E339)^4.5)</f>
        <v/>
      </c>
      <c r="I339" s="12">
        <f>G339+H339+$B$18-$B$19</f>
        <v/>
      </c>
      <c r="J339" s="76">
        <f>IF($B$20=0,0,I339/$B$20)</f>
        <v/>
      </c>
    </row>
    <row r="340">
      <c r="A340" s="77" t="n">
        <v>274</v>
      </c>
      <c r="B340" s="78">
        <f>MAX(-0.2,MIN(0.5,_xlfn.NORM.INV(RAND(),$B$4,$B$5)))</f>
        <v/>
      </c>
      <c r="C340" s="78">
        <f>MAX(0.01,MIN(0.6,_xlfn.NORM.INV(RAND(),$B$6,$B$7)))</f>
        <v/>
      </c>
      <c r="D340" s="78">
        <f>MAX(0,MIN(0.05,_xlfn.NORM.INV(RAND(),$B$10,$B$11)))</f>
        <v/>
      </c>
      <c r="E340" s="78">
        <f>MAX(D340+0.01,MAX(0.03,MIN(0.3,_xlfn.NORM.INV(RAND(),$B$8,$B$9))))</f>
        <v/>
      </c>
      <c r="F340" s="79">
        <f>MAX(3,MIN(25,_xlfn.NORM.INV(RAND(),$B$12,$B$13)))</f>
        <v/>
      </c>
      <c r="G340" s="77">
        <f>SUMPRODUCT($B$14*((C340-$B$17)*(1-$B$15)+$B$17-$B$16)*(1+B340)^{1,2,3,4,5}/((1+E340)^{0.5,1.5,2.5,3.5,4.5}))</f>
        <v/>
      </c>
      <c r="H340" s="77">
        <f>(($B$14*(1+B340)^5*((C340-$B$17)*(1-$B$15)+$B$17-$B$16)*(1+D340)/MAX(E340-D340,0.000001))*$B$21+($B$14*(1+B340)^5*C340*F340)*(1-$B$21))/((1+E340)^4.5)</f>
        <v/>
      </c>
      <c r="I340" s="77">
        <f>G340+H340+$B$18-$B$19</f>
        <v/>
      </c>
      <c r="J340" s="80">
        <f>IF($B$20=0,0,I340/$B$20)</f>
        <v/>
      </c>
    </row>
    <row r="341">
      <c r="A341" s="12" t="n">
        <v>275</v>
      </c>
      <c r="B341" s="11">
        <f>MAX(-0.2,MIN(0.5,_xlfn.NORM.INV(RAND(),$B$4,$B$5)))</f>
        <v/>
      </c>
      <c r="C341" s="11">
        <f>MAX(0.01,MIN(0.6,_xlfn.NORM.INV(RAND(),$B$6,$B$7)))</f>
        <v/>
      </c>
      <c r="D341" s="11">
        <f>MAX(0,MIN(0.05,_xlfn.NORM.INV(RAND(),$B$10,$B$11)))</f>
        <v/>
      </c>
      <c r="E341" s="11">
        <f>MAX(D341+0.01,MAX(0.03,MIN(0.3,_xlfn.NORM.INV(RAND(),$B$8,$B$9))))</f>
        <v/>
      </c>
      <c r="F341" s="75">
        <f>MAX(3,MIN(25,_xlfn.NORM.INV(RAND(),$B$12,$B$13)))</f>
        <v/>
      </c>
      <c r="G341" s="12">
        <f>SUMPRODUCT($B$14*((C341-$B$17)*(1-$B$15)+$B$17-$B$16)*(1+B341)^{1,2,3,4,5}/((1+E341)^{0.5,1.5,2.5,3.5,4.5}))</f>
        <v/>
      </c>
      <c r="H341" s="12">
        <f>(($B$14*(1+B341)^5*((C341-$B$17)*(1-$B$15)+$B$17-$B$16)*(1+D341)/MAX(E341-D341,0.000001))*$B$21+($B$14*(1+B341)^5*C341*F341)*(1-$B$21))/((1+E341)^4.5)</f>
        <v/>
      </c>
      <c r="I341" s="12">
        <f>G341+H341+$B$18-$B$19</f>
        <v/>
      </c>
      <c r="J341" s="76">
        <f>IF($B$20=0,0,I341/$B$20)</f>
        <v/>
      </c>
    </row>
    <row r="342">
      <c r="A342" s="77" t="n">
        <v>276</v>
      </c>
      <c r="B342" s="78">
        <f>MAX(-0.2,MIN(0.5,_xlfn.NORM.INV(RAND(),$B$4,$B$5)))</f>
        <v/>
      </c>
      <c r="C342" s="78">
        <f>MAX(0.01,MIN(0.6,_xlfn.NORM.INV(RAND(),$B$6,$B$7)))</f>
        <v/>
      </c>
      <c r="D342" s="78">
        <f>MAX(0,MIN(0.05,_xlfn.NORM.INV(RAND(),$B$10,$B$11)))</f>
        <v/>
      </c>
      <c r="E342" s="78">
        <f>MAX(D342+0.01,MAX(0.03,MIN(0.3,_xlfn.NORM.INV(RAND(),$B$8,$B$9))))</f>
        <v/>
      </c>
      <c r="F342" s="79">
        <f>MAX(3,MIN(25,_xlfn.NORM.INV(RAND(),$B$12,$B$13)))</f>
        <v/>
      </c>
      <c r="G342" s="77">
        <f>SUMPRODUCT($B$14*((C342-$B$17)*(1-$B$15)+$B$17-$B$16)*(1+B342)^{1,2,3,4,5}/((1+E342)^{0.5,1.5,2.5,3.5,4.5}))</f>
        <v/>
      </c>
      <c r="H342" s="77">
        <f>(($B$14*(1+B342)^5*((C342-$B$17)*(1-$B$15)+$B$17-$B$16)*(1+D342)/MAX(E342-D342,0.000001))*$B$21+($B$14*(1+B342)^5*C342*F342)*(1-$B$21))/((1+E342)^4.5)</f>
        <v/>
      </c>
      <c r="I342" s="77">
        <f>G342+H342+$B$18-$B$19</f>
        <v/>
      </c>
      <c r="J342" s="80">
        <f>IF($B$20=0,0,I342/$B$20)</f>
        <v/>
      </c>
    </row>
    <row r="343">
      <c r="A343" s="12" t="n">
        <v>277</v>
      </c>
      <c r="B343" s="11">
        <f>MAX(-0.2,MIN(0.5,_xlfn.NORM.INV(RAND(),$B$4,$B$5)))</f>
        <v/>
      </c>
      <c r="C343" s="11">
        <f>MAX(0.01,MIN(0.6,_xlfn.NORM.INV(RAND(),$B$6,$B$7)))</f>
        <v/>
      </c>
      <c r="D343" s="11">
        <f>MAX(0,MIN(0.05,_xlfn.NORM.INV(RAND(),$B$10,$B$11)))</f>
        <v/>
      </c>
      <c r="E343" s="11">
        <f>MAX(D343+0.01,MAX(0.03,MIN(0.3,_xlfn.NORM.INV(RAND(),$B$8,$B$9))))</f>
        <v/>
      </c>
      <c r="F343" s="75">
        <f>MAX(3,MIN(25,_xlfn.NORM.INV(RAND(),$B$12,$B$13)))</f>
        <v/>
      </c>
      <c r="G343" s="12">
        <f>SUMPRODUCT($B$14*((C343-$B$17)*(1-$B$15)+$B$17-$B$16)*(1+B343)^{1,2,3,4,5}/((1+E343)^{0.5,1.5,2.5,3.5,4.5}))</f>
        <v/>
      </c>
      <c r="H343" s="12">
        <f>(($B$14*(1+B343)^5*((C343-$B$17)*(1-$B$15)+$B$17-$B$16)*(1+D343)/MAX(E343-D343,0.000001))*$B$21+($B$14*(1+B343)^5*C343*F343)*(1-$B$21))/((1+E343)^4.5)</f>
        <v/>
      </c>
      <c r="I343" s="12">
        <f>G343+H343+$B$18-$B$19</f>
        <v/>
      </c>
      <c r="J343" s="76">
        <f>IF($B$20=0,0,I343/$B$20)</f>
        <v/>
      </c>
    </row>
    <row r="344">
      <c r="A344" s="77" t="n">
        <v>278</v>
      </c>
      <c r="B344" s="78">
        <f>MAX(-0.2,MIN(0.5,_xlfn.NORM.INV(RAND(),$B$4,$B$5)))</f>
        <v/>
      </c>
      <c r="C344" s="78">
        <f>MAX(0.01,MIN(0.6,_xlfn.NORM.INV(RAND(),$B$6,$B$7)))</f>
        <v/>
      </c>
      <c r="D344" s="78">
        <f>MAX(0,MIN(0.05,_xlfn.NORM.INV(RAND(),$B$10,$B$11)))</f>
        <v/>
      </c>
      <c r="E344" s="78">
        <f>MAX(D344+0.01,MAX(0.03,MIN(0.3,_xlfn.NORM.INV(RAND(),$B$8,$B$9))))</f>
        <v/>
      </c>
      <c r="F344" s="79">
        <f>MAX(3,MIN(25,_xlfn.NORM.INV(RAND(),$B$12,$B$13)))</f>
        <v/>
      </c>
      <c r="G344" s="77">
        <f>SUMPRODUCT($B$14*((C344-$B$17)*(1-$B$15)+$B$17-$B$16)*(1+B344)^{1,2,3,4,5}/((1+E344)^{0.5,1.5,2.5,3.5,4.5}))</f>
        <v/>
      </c>
      <c r="H344" s="77">
        <f>(($B$14*(1+B344)^5*((C344-$B$17)*(1-$B$15)+$B$17-$B$16)*(1+D344)/MAX(E344-D344,0.000001))*$B$21+($B$14*(1+B344)^5*C344*F344)*(1-$B$21))/((1+E344)^4.5)</f>
        <v/>
      </c>
      <c r="I344" s="77">
        <f>G344+H344+$B$18-$B$19</f>
        <v/>
      </c>
      <c r="J344" s="80">
        <f>IF($B$20=0,0,I344/$B$20)</f>
        <v/>
      </c>
    </row>
    <row r="345">
      <c r="A345" s="12" t="n">
        <v>279</v>
      </c>
      <c r="B345" s="11">
        <f>MAX(-0.2,MIN(0.5,_xlfn.NORM.INV(RAND(),$B$4,$B$5)))</f>
        <v/>
      </c>
      <c r="C345" s="11">
        <f>MAX(0.01,MIN(0.6,_xlfn.NORM.INV(RAND(),$B$6,$B$7)))</f>
        <v/>
      </c>
      <c r="D345" s="11">
        <f>MAX(0,MIN(0.05,_xlfn.NORM.INV(RAND(),$B$10,$B$11)))</f>
        <v/>
      </c>
      <c r="E345" s="11">
        <f>MAX(D345+0.01,MAX(0.03,MIN(0.3,_xlfn.NORM.INV(RAND(),$B$8,$B$9))))</f>
        <v/>
      </c>
      <c r="F345" s="75">
        <f>MAX(3,MIN(25,_xlfn.NORM.INV(RAND(),$B$12,$B$13)))</f>
        <v/>
      </c>
      <c r="G345" s="12">
        <f>SUMPRODUCT($B$14*((C345-$B$17)*(1-$B$15)+$B$17-$B$16)*(1+B345)^{1,2,3,4,5}/((1+E345)^{0.5,1.5,2.5,3.5,4.5}))</f>
        <v/>
      </c>
      <c r="H345" s="12">
        <f>(($B$14*(1+B345)^5*((C345-$B$17)*(1-$B$15)+$B$17-$B$16)*(1+D345)/MAX(E345-D345,0.000001))*$B$21+($B$14*(1+B345)^5*C345*F345)*(1-$B$21))/((1+E345)^4.5)</f>
        <v/>
      </c>
      <c r="I345" s="12">
        <f>G345+H345+$B$18-$B$19</f>
        <v/>
      </c>
      <c r="J345" s="76">
        <f>IF($B$20=0,0,I345/$B$20)</f>
        <v/>
      </c>
    </row>
    <row r="346">
      <c r="A346" s="77" t="n">
        <v>280</v>
      </c>
      <c r="B346" s="78">
        <f>MAX(-0.2,MIN(0.5,_xlfn.NORM.INV(RAND(),$B$4,$B$5)))</f>
        <v/>
      </c>
      <c r="C346" s="78">
        <f>MAX(0.01,MIN(0.6,_xlfn.NORM.INV(RAND(),$B$6,$B$7)))</f>
        <v/>
      </c>
      <c r="D346" s="78">
        <f>MAX(0,MIN(0.05,_xlfn.NORM.INV(RAND(),$B$10,$B$11)))</f>
        <v/>
      </c>
      <c r="E346" s="78">
        <f>MAX(D346+0.01,MAX(0.03,MIN(0.3,_xlfn.NORM.INV(RAND(),$B$8,$B$9))))</f>
        <v/>
      </c>
      <c r="F346" s="79">
        <f>MAX(3,MIN(25,_xlfn.NORM.INV(RAND(),$B$12,$B$13)))</f>
        <v/>
      </c>
      <c r="G346" s="77">
        <f>SUMPRODUCT($B$14*((C346-$B$17)*(1-$B$15)+$B$17-$B$16)*(1+B346)^{1,2,3,4,5}/((1+E346)^{0.5,1.5,2.5,3.5,4.5}))</f>
        <v/>
      </c>
      <c r="H346" s="77">
        <f>(($B$14*(1+B346)^5*((C346-$B$17)*(1-$B$15)+$B$17-$B$16)*(1+D346)/MAX(E346-D346,0.000001))*$B$21+($B$14*(1+B346)^5*C346*F346)*(1-$B$21))/((1+E346)^4.5)</f>
        <v/>
      </c>
      <c r="I346" s="77">
        <f>G346+H346+$B$18-$B$19</f>
        <v/>
      </c>
      <c r="J346" s="80">
        <f>IF($B$20=0,0,I346/$B$20)</f>
        <v/>
      </c>
    </row>
    <row r="347">
      <c r="A347" s="12" t="n">
        <v>281</v>
      </c>
      <c r="B347" s="11">
        <f>MAX(-0.2,MIN(0.5,_xlfn.NORM.INV(RAND(),$B$4,$B$5)))</f>
        <v/>
      </c>
      <c r="C347" s="11">
        <f>MAX(0.01,MIN(0.6,_xlfn.NORM.INV(RAND(),$B$6,$B$7)))</f>
        <v/>
      </c>
      <c r="D347" s="11">
        <f>MAX(0,MIN(0.05,_xlfn.NORM.INV(RAND(),$B$10,$B$11)))</f>
        <v/>
      </c>
      <c r="E347" s="11">
        <f>MAX(D347+0.01,MAX(0.03,MIN(0.3,_xlfn.NORM.INV(RAND(),$B$8,$B$9))))</f>
        <v/>
      </c>
      <c r="F347" s="75">
        <f>MAX(3,MIN(25,_xlfn.NORM.INV(RAND(),$B$12,$B$13)))</f>
        <v/>
      </c>
      <c r="G347" s="12">
        <f>SUMPRODUCT($B$14*((C347-$B$17)*(1-$B$15)+$B$17-$B$16)*(1+B347)^{1,2,3,4,5}/((1+E347)^{0.5,1.5,2.5,3.5,4.5}))</f>
        <v/>
      </c>
      <c r="H347" s="12">
        <f>(($B$14*(1+B347)^5*((C347-$B$17)*(1-$B$15)+$B$17-$B$16)*(1+D347)/MAX(E347-D347,0.000001))*$B$21+($B$14*(1+B347)^5*C347*F347)*(1-$B$21))/((1+E347)^4.5)</f>
        <v/>
      </c>
      <c r="I347" s="12">
        <f>G347+H347+$B$18-$B$19</f>
        <v/>
      </c>
      <c r="J347" s="76">
        <f>IF($B$20=0,0,I347/$B$20)</f>
        <v/>
      </c>
    </row>
    <row r="348">
      <c r="A348" s="77" t="n">
        <v>282</v>
      </c>
      <c r="B348" s="78">
        <f>MAX(-0.2,MIN(0.5,_xlfn.NORM.INV(RAND(),$B$4,$B$5)))</f>
        <v/>
      </c>
      <c r="C348" s="78">
        <f>MAX(0.01,MIN(0.6,_xlfn.NORM.INV(RAND(),$B$6,$B$7)))</f>
        <v/>
      </c>
      <c r="D348" s="78">
        <f>MAX(0,MIN(0.05,_xlfn.NORM.INV(RAND(),$B$10,$B$11)))</f>
        <v/>
      </c>
      <c r="E348" s="78">
        <f>MAX(D348+0.01,MAX(0.03,MIN(0.3,_xlfn.NORM.INV(RAND(),$B$8,$B$9))))</f>
        <v/>
      </c>
      <c r="F348" s="79">
        <f>MAX(3,MIN(25,_xlfn.NORM.INV(RAND(),$B$12,$B$13)))</f>
        <v/>
      </c>
      <c r="G348" s="77">
        <f>SUMPRODUCT($B$14*((C348-$B$17)*(1-$B$15)+$B$17-$B$16)*(1+B348)^{1,2,3,4,5}/((1+E348)^{0.5,1.5,2.5,3.5,4.5}))</f>
        <v/>
      </c>
      <c r="H348" s="77">
        <f>(($B$14*(1+B348)^5*((C348-$B$17)*(1-$B$15)+$B$17-$B$16)*(1+D348)/MAX(E348-D348,0.000001))*$B$21+($B$14*(1+B348)^5*C348*F348)*(1-$B$21))/((1+E348)^4.5)</f>
        <v/>
      </c>
      <c r="I348" s="77">
        <f>G348+H348+$B$18-$B$19</f>
        <v/>
      </c>
      <c r="J348" s="80">
        <f>IF($B$20=0,0,I348/$B$20)</f>
        <v/>
      </c>
    </row>
    <row r="349">
      <c r="A349" s="12" t="n">
        <v>283</v>
      </c>
      <c r="B349" s="11">
        <f>MAX(-0.2,MIN(0.5,_xlfn.NORM.INV(RAND(),$B$4,$B$5)))</f>
        <v/>
      </c>
      <c r="C349" s="11">
        <f>MAX(0.01,MIN(0.6,_xlfn.NORM.INV(RAND(),$B$6,$B$7)))</f>
        <v/>
      </c>
      <c r="D349" s="11">
        <f>MAX(0,MIN(0.05,_xlfn.NORM.INV(RAND(),$B$10,$B$11)))</f>
        <v/>
      </c>
      <c r="E349" s="11">
        <f>MAX(D349+0.01,MAX(0.03,MIN(0.3,_xlfn.NORM.INV(RAND(),$B$8,$B$9))))</f>
        <v/>
      </c>
      <c r="F349" s="75">
        <f>MAX(3,MIN(25,_xlfn.NORM.INV(RAND(),$B$12,$B$13)))</f>
        <v/>
      </c>
      <c r="G349" s="12">
        <f>SUMPRODUCT($B$14*((C349-$B$17)*(1-$B$15)+$B$17-$B$16)*(1+B349)^{1,2,3,4,5}/((1+E349)^{0.5,1.5,2.5,3.5,4.5}))</f>
        <v/>
      </c>
      <c r="H349" s="12">
        <f>(($B$14*(1+B349)^5*((C349-$B$17)*(1-$B$15)+$B$17-$B$16)*(1+D349)/MAX(E349-D349,0.000001))*$B$21+($B$14*(1+B349)^5*C349*F349)*(1-$B$21))/((1+E349)^4.5)</f>
        <v/>
      </c>
      <c r="I349" s="12">
        <f>G349+H349+$B$18-$B$19</f>
        <v/>
      </c>
      <c r="J349" s="76">
        <f>IF($B$20=0,0,I349/$B$20)</f>
        <v/>
      </c>
    </row>
    <row r="350">
      <c r="A350" s="77" t="n">
        <v>284</v>
      </c>
      <c r="B350" s="78">
        <f>MAX(-0.2,MIN(0.5,_xlfn.NORM.INV(RAND(),$B$4,$B$5)))</f>
        <v/>
      </c>
      <c r="C350" s="78">
        <f>MAX(0.01,MIN(0.6,_xlfn.NORM.INV(RAND(),$B$6,$B$7)))</f>
        <v/>
      </c>
      <c r="D350" s="78">
        <f>MAX(0,MIN(0.05,_xlfn.NORM.INV(RAND(),$B$10,$B$11)))</f>
        <v/>
      </c>
      <c r="E350" s="78">
        <f>MAX(D350+0.01,MAX(0.03,MIN(0.3,_xlfn.NORM.INV(RAND(),$B$8,$B$9))))</f>
        <v/>
      </c>
      <c r="F350" s="79">
        <f>MAX(3,MIN(25,_xlfn.NORM.INV(RAND(),$B$12,$B$13)))</f>
        <v/>
      </c>
      <c r="G350" s="77">
        <f>SUMPRODUCT($B$14*((C350-$B$17)*(1-$B$15)+$B$17-$B$16)*(1+B350)^{1,2,3,4,5}/((1+E350)^{0.5,1.5,2.5,3.5,4.5}))</f>
        <v/>
      </c>
      <c r="H350" s="77">
        <f>(($B$14*(1+B350)^5*((C350-$B$17)*(1-$B$15)+$B$17-$B$16)*(1+D350)/MAX(E350-D350,0.000001))*$B$21+($B$14*(1+B350)^5*C350*F350)*(1-$B$21))/((1+E350)^4.5)</f>
        <v/>
      </c>
      <c r="I350" s="77">
        <f>G350+H350+$B$18-$B$19</f>
        <v/>
      </c>
      <c r="J350" s="80">
        <f>IF($B$20=0,0,I350/$B$20)</f>
        <v/>
      </c>
    </row>
    <row r="351">
      <c r="A351" s="12" t="n">
        <v>285</v>
      </c>
      <c r="B351" s="11">
        <f>MAX(-0.2,MIN(0.5,_xlfn.NORM.INV(RAND(),$B$4,$B$5)))</f>
        <v/>
      </c>
      <c r="C351" s="11">
        <f>MAX(0.01,MIN(0.6,_xlfn.NORM.INV(RAND(),$B$6,$B$7)))</f>
        <v/>
      </c>
      <c r="D351" s="11">
        <f>MAX(0,MIN(0.05,_xlfn.NORM.INV(RAND(),$B$10,$B$11)))</f>
        <v/>
      </c>
      <c r="E351" s="11">
        <f>MAX(D351+0.01,MAX(0.03,MIN(0.3,_xlfn.NORM.INV(RAND(),$B$8,$B$9))))</f>
        <v/>
      </c>
      <c r="F351" s="75">
        <f>MAX(3,MIN(25,_xlfn.NORM.INV(RAND(),$B$12,$B$13)))</f>
        <v/>
      </c>
      <c r="G351" s="12">
        <f>SUMPRODUCT($B$14*((C351-$B$17)*(1-$B$15)+$B$17-$B$16)*(1+B351)^{1,2,3,4,5}/((1+E351)^{0.5,1.5,2.5,3.5,4.5}))</f>
        <v/>
      </c>
      <c r="H351" s="12">
        <f>(($B$14*(1+B351)^5*((C351-$B$17)*(1-$B$15)+$B$17-$B$16)*(1+D351)/MAX(E351-D351,0.000001))*$B$21+($B$14*(1+B351)^5*C351*F351)*(1-$B$21))/((1+E351)^4.5)</f>
        <v/>
      </c>
      <c r="I351" s="12">
        <f>G351+H351+$B$18-$B$19</f>
        <v/>
      </c>
      <c r="J351" s="76">
        <f>IF($B$20=0,0,I351/$B$20)</f>
        <v/>
      </c>
    </row>
    <row r="352">
      <c r="A352" s="77" t="n">
        <v>286</v>
      </c>
      <c r="B352" s="78">
        <f>MAX(-0.2,MIN(0.5,_xlfn.NORM.INV(RAND(),$B$4,$B$5)))</f>
        <v/>
      </c>
      <c r="C352" s="78">
        <f>MAX(0.01,MIN(0.6,_xlfn.NORM.INV(RAND(),$B$6,$B$7)))</f>
        <v/>
      </c>
      <c r="D352" s="78">
        <f>MAX(0,MIN(0.05,_xlfn.NORM.INV(RAND(),$B$10,$B$11)))</f>
        <v/>
      </c>
      <c r="E352" s="78">
        <f>MAX(D352+0.01,MAX(0.03,MIN(0.3,_xlfn.NORM.INV(RAND(),$B$8,$B$9))))</f>
        <v/>
      </c>
      <c r="F352" s="79">
        <f>MAX(3,MIN(25,_xlfn.NORM.INV(RAND(),$B$12,$B$13)))</f>
        <v/>
      </c>
      <c r="G352" s="77">
        <f>SUMPRODUCT($B$14*((C352-$B$17)*(1-$B$15)+$B$17-$B$16)*(1+B352)^{1,2,3,4,5}/((1+E352)^{0.5,1.5,2.5,3.5,4.5}))</f>
        <v/>
      </c>
      <c r="H352" s="77">
        <f>(($B$14*(1+B352)^5*((C352-$B$17)*(1-$B$15)+$B$17-$B$16)*(1+D352)/MAX(E352-D352,0.000001))*$B$21+($B$14*(1+B352)^5*C352*F352)*(1-$B$21))/((1+E352)^4.5)</f>
        <v/>
      </c>
      <c r="I352" s="77">
        <f>G352+H352+$B$18-$B$19</f>
        <v/>
      </c>
      <c r="J352" s="80">
        <f>IF($B$20=0,0,I352/$B$20)</f>
        <v/>
      </c>
    </row>
    <row r="353">
      <c r="A353" s="12" t="n">
        <v>287</v>
      </c>
      <c r="B353" s="11">
        <f>MAX(-0.2,MIN(0.5,_xlfn.NORM.INV(RAND(),$B$4,$B$5)))</f>
        <v/>
      </c>
      <c r="C353" s="11">
        <f>MAX(0.01,MIN(0.6,_xlfn.NORM.INV(RAND(),$B$6,$B$7)))</f>
        <v/>
      </c>
      <c r="D353" s="11">
        <f>MAX(0,MIN(0.05,_xlfn.NORM.INV(RAND(),$B$10,$B$11)))</f>
        <v/>
      </c>
      <c r="E353" s="11">
        <f>MAX(D353+0.01,MAX(0.03,MIN(0.3,_xlfn.NORM.INV(RAND(),$B$8,$B$9))))</f>
        <v/>
      </c>
      <c r="F353" s="75">
        <f>MAX(3,MIN(25,_xlfn.NORM.INV(RAND(),$B$12,$B$13)))</f>
        <v/>
      </c>
      <c r="G353" s="12">
        <f>SUMPRODUCT($B$14*((C353-$B$17)*(1-$B$15)+$B$17-$B$16)*(1+B353)^{1,2,3,4,5}/((1+E353)^{0.5,1.5,2.5,3.5,4.5}))</f>
        <v/>
      </c>
      <c r="H353" s="12">
        <f>(($B$14*(1+B353)^5*((C353-$B$17)*(1-$B$15)+$B$17-$B$16)*(1+D353)/MAX(E353-D353,0.000001))*$B$21+($B$14*(1+B353)^5*C353*F353)*(1-$B$21))/((1+E353)^4.5)</f>
        <v/>
      </c>
      <c r="I353" s="12">
        <f>G353+H353+$B$18-$B$19</f>
        <v/>
      </c>
      <c r="J353" s="76">
        <f>IF($B$20=0,0,I353/$B$20)</f>
        <v/>
      </c>
    </row>
    <row r="354">
      <c r="A354" s="77" t="n">
        <v>288</v>
      </c>
      <c r="B354" s="78">
        <f>MAX(-0.2,MIN(0.5,_xlfn.NORM.INV(RAND(),$B$4,$B$5)))</f>
        <v/>
      </c>
      <c r="C354" s="78">
        <f>MAX(0.01,MIN(0.6,_xlfn.NORM.INV(RAND(),$B$6,$B$7)))</f>
        <v/>
      </c>
      <c r="D354" s="78">
        <f>MAX(0,MIN(0.05,_xlfn.NORM.INV(RAND(),$B$10,$B$11)))</f>
        <v/>
      </c>
      <c r="E354" s="78">
        <f>MAX(D354+0.01,MAX(0.03,MIN(0.3,_xlfn.NORM.INV(RAND(),$B$8,$B$9))))</f>
        <v/>
      </c>
      <c r="F354" s="79">
        <f>MAX(3,MIN(25,_xlfn.NORM.INV(RAND(),$B$12,$B$13)))</f>
        <v/>
      </c>
      <c r="G354" s="77">
        <f>SUMPRODUCT($B$14*((C354-$B$17)*(1-$B$15)+$B$17-$B$16)*(1+B354)^{1,2,3,4,5}/((1+E354)^{0.5,1.5,2.5,3.5,4.5}))</f>
        <v/>
      </c>
      <c r="H354" s="77">
        <f>(($B$14*(1+B354)^5*((C354-$B$17)*(1-$B$15)+$B$17-$B$16)*(1+D354)/MAX(E354-D354,0.000001))*$B$21+($B$14*(1+B354)^5*C354*F354)*(1-$B$21))/((1+E354)^4.5)</f>
        <v/>
      </c>
      <c r="I354" s="77">
        <f>G354+H354+$B$18-$B$19</f>
        <v/>
      </c>
      <c r="J354" s="80">
        <f>IF($B$20=0,0,I354/$B$20)</f>
        <v/>
      </c>
    </row>
    <row r="355">
      <c r="A355" s="12" t="n">
        <v>289</v>
      </c>
      <c r="B355" s="11">
        <f>MAX(-0.2,MIN(0.5,_xlfn.NORM.INV(RAND(),$B$4,$B$5)))</f>
        <v/>
      </c>
      <c r="C355" s="11">
        <f>MAX(0.01,MIN(0.6,_xlfn.NORM.INV(RAND(),$B$6,$B$7)))</f>
        <v/>
      </c>
      <c r="D355" s="11">
        <f>MAX(0,MIN(0.05,_xlfn.NORM.INV(RAND(),$B$10,$B$11)))</f>
        <v/>
      </c>
      <c r="E355" s="11">
        <f>MAX(D355+0.01,MAX(0.03,MIN(0.3,_xlfn.NORM.INV(RAND(),$B$8,$B$9))))</f>
        <v/>
      </c>
      <c r="F355" s="75">
        <f>MAX(3,MIN(25,_xlfn.NORM.INV(RAND(),$B$12,$B$13)))</f>
        <v/>
      </c>
      <c r="G355" s="12">
        <f>SUMPRODUCT($B$14*((C355-$B$17)*(1-$B$15)+$B$17-$B$16)*(1+B355)^{1,2,3,4,5}/((1+E355)^{0.5,1.5,2.5,3.5,4.5}))</f>
        <v/>
      </c>
      <c r="H355" s="12">
        <f>(($B$14*(1+B355)^5*((C355-$B$17)*(1-$B$15)+$B$17-$B$16)*(1+D355)/MAX(E355-D355,0.000001))*$B$21+($B$14*(1+B355)^5*C355*F355)*(1-$B$21))/((1+E355)^4.5)</f>
        <v/>
      </c>
      <c r="I355" s="12">
        <f>G355+H355+$B$18-$B$19</f>
        <v/>
      </c>
      <c r="J355" s="76">
        <f>IF($B$20=0,0,I355/$B$20)</f>
        <v/>
      </c>
    </row>
    <row r="356">
      <c r="A356" s="77" t="n">
        <v>290</v>
      </c>
      <c r="B356" s="78">
        <f>MAX(-0.2,MIN(0.5,_xlfn.NORM.INV(RAND(),$B$4,$B$5)))</f>
        <v/>
      </c>
      <c r="C356" s="78">
        <f>MAX(0.01,MIN(0.6,_xlfn.NORM.INV(RAND(),$B$6,$B$7)))</f>
        <v/>
      </c>
      <c r="D356" s="78">
        <f>MAX(0,MIN(0.05,_xlfn.NORM.INV(RAND(),$B$10,$B$11)))</f>
        <v/>
      </c>
      <c r="E356" s="78">
        <f>MAX(D356+0.01,MAX(0.03,MIN(0.3,_xlfn.NORM.INV(RAND(),$B$8,$B$9))))</f>
        <v/>
      </c>
      <c r="F356" s="79">
        <f>MAX(3,MIN(25,_xlfn.NORM.INV(RAND(),$B$12,$B$13)))</f>
        <v/>
      </c>
      <c r="G356" s="77">
        <f>SUMPRODUCT($B$14*((C356-$B$17)*(1-$B$15)+$B$17-$B$16)*(1+B356)^{1,2,3,4,5}/((1+E356)^{0.5,1.5,2.5,3.5,4.5}))</f>
        <v/>
      </c>
      <c r="H356" s="77">
        <f>(($B$14*(1+B356)^5*((C356-$B$17)*(1-$B$15)+$B$17-$B$16)*(1+D356)/MAX(E356-D356,0.000001))*$B$21+($B$14*(1+B356)^5*C356*F356)*(1-$B$21))/((1+E356)^4.5)</f>
        <v/>
      </c>
      <c r="I356" s="77">
        <f>G356+H356+$B$18-$B$19</f>
        <v/>
      </c>
      <c r="J356" s="80">
        <f>IF($B$20=0,0,I356/$B$20)</f>
        <v/>
      </c>
    </row>
    <row r="357">
      <c r="A357" s="12" t="n">
        <v>291</v>
      </c>
      <c r="B357" s="11">
        <f>MAX(-0.2,MIN(0.5,_xlfn.NORM.INV(RAND(),$B$4,$B$5)))</f>
        <v/>
      </c>
      <c r="C357" s="11">
        <f>MAX(0.01,MIN(0.6,_xlfn.NORM.INV(RAND(),$B$6,$B$7)))</f>
        <v/>
      </c>
      <c r="D357" s="11">
        <f>MAX(0,MIN(0.05,_xlfn.NORM.INV(RAND(),$B$10,$B$11)))</f>
        <v/>
      </c>
      <c r="E357" s="11">
        <f>MAX(D357+0.01,MAX(0.03,MIN(0.3,_xlfn.NORM.INV(RAND(),$B$8,$B$9))))</f>
        <v/>
      </c>
      <c r="F357" s="75">
        <f>MAX(3,MIN(25,_xlfn.NORM.INV(RAND(),$B$12,$B$13)))</f>
        <v/>
      </c>
      <c r="G357" s="12">
        <f>SUMPRODUCT($B$14*((C357-$B$17)*(1-$B$15)+$B$17-$B$16)*(1+B357)^{1,2,3,4,5}/((1+E357)^{0.5,1.5,2.5,3.5,4.5}))</f>
        <v/>
      </c>
      <c r="H357" s="12">
        <f>(($B$14*(1+B357)^5*((C357-$B$17)*(1-$B$15)+$B$17-$B$16)*(1+D357)/MAX(E357-D357,0.000001))*$B$21+($B$14*(1+B357)^5*C357*F357)*(1-$B$21))/((1+E357)^4.5)</f>
        <v/>
      </c>
      <c r="I357" s="12">
        <f>G357+H357+$B$18-$B$19</f>
        <v/>
      </c>
      <c r="J357" s="76">
        <f>IF($B$20=0,0,I357/$B$20)</f>
        <v/>
      </c>
    </row>
    <row r="358">
      <c r="A358" s="77" t="n">
        <v>292</v>
      </c>
      <c r="B358" s="78">
        <f>MAX(-0.2,MIN(0.5,_xlfn.NORM.INV(RAND(),$B$4,$B$5)))</f>
        <v/>
      </c>
      <c r="C358" s="78">
        <f>MAX(0.01,MIN(0.6,_xlfn.NORM.INV(RAND(),$B$6,$B$7)))</f>
        <v/>
      </c>
      <c r="D358" s="78">
        <f>MAX(0,MIN(0.05,_xlfn.NORM.INV(RAND(),$B$10,$B$11)))</f>
        <v/>
      </c>
      <c r="E358" s="78">
        <f>MAX(D358+0.01,MAX(0.03,MIN(0.3,_xlfn.NORM.INV(RAND(),$B$8,$B$9))))</f>
        <v/>
      </c>
      <c r="F358" s="79">
        <f>MAX(3,MIN(25,_xlfn.NORM.INV(RAND(),$B$12,$B$13)))</f>
        <v/>
      </c>
      <c r="G358" s="77">
        <f>SUMPRODUCT($B$14*((C358-$B$17)*(1-$B$15)+$B$17-$B$16)*(1+B358)^{1,2,3,4,5}/((1+E358)^{0.5,1.5,2.5,3.5,4.5}))</f>
        <v/>
      </c>
      <c r="H358" s="77">
        <f>(($B$14*(1+B358)^5*((C358-$B$17)*(1-$B$15)+$B$17-$B$16)*(1+D358)/MAX(E358-D358,0.000001))*$B$21+($B$14*(1+B358)^5*C358*F358)*(1-$B$21))/((1+E358)^4.5)</f>
        <v/>
      </c>
      <c r="I358" s="77">
        <f>G358+H358+$B$18-$B$19</f>
        <v/>
      </c>
      <c r="J358" s="80">
        <f>IF($B$20=0,0,I358/$B$20)</f>
        <v/>
      </c>
    </row>
    <row r="359">
      <c r="A359" s="12" t="n">
        <v>293</v>
      </c>
      <c r="B359" s="11">
        <f>MAX(-0.2,MIN(0.5,_xlfn.NORM.INV(RAND(),$B$4,$B$5)))</f>
        <v/>
      </c>
      <c r="C359" s="11">
        <f>MAX(0.01,MIN(0.6,_xlfn.NORM.INV(RAND(),$B$6,$B$7)))</f>
        <v/>
      </c>
      <c r="D359" s="11">
        <f>MAX(0,MIN(0.05,_xlfn.NORM.INV(RAND(),$B$10,$B$11)))</f>
        <v/>
      </c>
      <c r="E359" s="11">
        <f>MAX(D359+0.01,MAX(0.03,MIN(0.3,_xlfn.NORM.INV(RAND(),$B$8,$B$9))))</f>
        <v/>
      </c>
      <c r="F359" s="75">
        <f>MAX(3,MIN(25,_xlfn.NORM.INV(RAND(),$B$12,$B$13)))</f>
        <v/>
      </c>
      <c r="G359" s="12">
        <f>SUMPRODUCT($B$14*((C359-$B$17)*(1-$B$15)+$B$17-$B$16)*(1+B359)^{1,2,3,4,5}/((1+E359)^{0.5,1.5,2.5,3.5,4.5}))</f>
        <v/>
      </c>
      <c r="H359" s="12">
        <f>(($B$14*(1+B359)^5*((C359-$B$17)*(1-$B$15)+$B$17-$B$16)*(1+D359)/MAX(E359-D359,0.000001))*$B$21+($B$14*(1+B359)^5*C359*F359)*(1-$B$21))/((1+E359)^4.5)</f>
        <v/>
      </c>
      <c r="I359" s="12">
        <f>G359+H359+$B$18-$B$19</f>
        <v/>
      </c>
      <c r="J359" s="76">
        <f>IF($B$20=0,0,I359/$B$20)</f>
        <v/>
      </c>
    </row>
    <row r="360">
      <c r="A360" s="77" t="n">
        <v>294</v>
      </c>
      <c r="B360" s="78">
        <f>MAX(-0.2,MIN(0.5,_xlfn.NORM.INV(RAND(),$B$4,$B$5)))</f>
        <v/>
      </c>
      <c r="C360" s="78">
        <f>MAX(0.01,MIN(0.6,_xlfn.NORM.INV(RAND(),$B$6,$B$7)))</f>
        <v/>
      </c>
      <c r="D360" s="78">
        <f>MAX(0,MIN(0.05,_xlfn.NORM.INV(RAND(),$B$10,$B$11)))</f>
        <v/>
      </c>
      <c r="E360" s="78">
        <f>MAX(D360+0.01,MAX(0.03,MIN(0.3,_xlfn.NORM.INV(RAND(),$B$8,$B$9))))</f>
        <v/>
      </c>
      <c r="F360" s="79">
        <f>MAX(3,MIN(25,_xlfn.NORM.INV(RAND(),$B$12,$B$13)))</f>
        <v/>
      </c>
      <c r="G360" s="77">
        <f>SUMPRODUCT($B$14*((C360-$B$17)*(1-$B$15)+$B$17-$B$16)*(1+B360)^{1,2,3,4,5}/((1+E360)^{0.5,1.5,2.5,3.5,4.5}))</f>
        <v/>
      </c>
      <c r="H360" s="77">
        <f>(($B$14*(1+B360)^5*((C360-$B$17)*(1-$B$15)+$B$17-$B$16)*(1+D360)/MAX(E360-D360,0.000001))*$B$21+($B$14*(1+B360)^5*C360*F360)*(1-$B$21))/((1+E360)^4.5)</f>
        <v/>
      </c>
      <c r="I360" s="77">
        <f>G360+H360+$B$18-$B$19</f>
        <v/>
      </c>
      <c r="J360" s="80">
        <f>IF($B$20=0,0,I360/$B$20)</f>
        <v/>
      </c>
    </row>
    <row r="361">
      <c r="A361" s="12" t="n">
        <v>295</v>
      </c>
      <c r="B361" s="11">
        <f>MAX(-0.2,MIN(0.5,_xlfn.NORM.INV(RAND(),$B$4,$B$5)))</f>
        <v/>
      </c>
      <c r="C361" s="11">
        <f>MAX(0.01,MIN(0.6,_xlfn.NORM.INV(RAND(),$B$6,$B$7)))</f>
        <v/>
      </c>
      <c r="D361" s="11">
        <f>MAX(0,MIN(0.05,_xlfn.NORM.INV(RAND(),$B$10,$B$11)))</f>
        <v/>
      </c>
      <c r="E361" s="11">
        <f>MAX(D361+0.01,MAX(0.03,MIN(0.3,_xlfn.NORM.INV(RAND(),$B$8,$B$9))))</f>
        <v/>
      </c>
      <c r="F361" s="75">
        <f>MAX(3,MIN(25,_xlfn.NORM.INV(RAND(),$B$12,$B$13)))</f>
        <v/>
      </c>
      <c r="G361" s="12">
        <f>SUMPRODUCT($B$14*((C361-$B$17)*(1-$B$15)+$B$17-$B$16)*(1+B361)^{1,2,3,4,5}/((1+E361)^{0.5,1.5,2.5,3.5,4.5}))</f>
        <v/>
      </c>
      <c r="H361" s="12">
        <f>(($B$14*(1+B361)^5*((C361-$B$17)*(1-$B$15)+$B$17-$B$16)*(1+D361)/MAX(E361-D361,0.000001))*$B$21+($B$14*(1+B361)^5*C361*F361)*(1-$B$21))/((1+E361)^4.5)</f>
        <v/>
      </c>
      <c r="I361" s="12">
        <f>G361+H361+$B$18-$B$19</f>
        <v/>
      </c>
      <c r="J361" s="76">
        <f>IF($B$20=0,0,I361/$B$20)</f>
        <v/>
      </c>
    </row>
    <row r="362">
      <c r="A362" s="77" t="n">
        <v>296</v>
      </c>
      <c r="B362" s="78">
        <f>MAX(-0.2,MIN(0.5,_xlfn.NORM.INV(RAND(),$B$4,$B$5)))</f>
        <v/>
      </c>
      <c r="C362" s="78">
        <f>MAX(0.01,MIN(0.6,_xlfn.NORM.INV(RAND(),$B$6,$B$7)))</f>
        <v/>
      </c>
      <c r="D362" s="78">
        <f>MAX(0,MIN(0.05,_xlfn.NORM.INV(RAND(),$B$10,$B$11)))</f>
        <v/>
      </c>
      <c r="E362" s="78">
        <f>MAX(D362+0.01,MAX(0.03,MIN(0.3,_xlfn.NORM.INV(RAND(),$B$8,$B$9))))</f>
        <v/>
      </c>
      <c r="F362" s="79">
        <f>MAX(3,MIN(25,_xlfn.NORM.INV(RAND(),$B$12,$B$13)))</f>
        <v/>
      </c>
      <c r="G362" s="77">
        <f>SUMPRODUCT($B$14*((C362-$B$17)*(1-$B$15)+$B$17-$B$16)*(1+B362)^{1,2,3,4,5}/((1+E362)^{0.5,1.5,2.5,3.5,4.5}))</f>
        <v/>
      </c>
      <c r="H362" s="77">
        <f>(($B$14*(1+B362)^5*((C362-$B$17)*(1-$B$15)+$B$17-$B$16)*(1+D362)/MAX(E362-D362,0.000001))*$B$21+($B$14*(1+B362)^5*C362*F362)*(1-$B$21))/((1+E362)^4.5)</f>
        <v/>
      </c>
      <c r="I362" s="77">
        <f>G362+H362+$B$18-$B$19</f>
        <v/>
      </c>
      <c r="J362" s="80">
        <f>IF($B$20=0,0,I362/$B$20)</f>
        <v/>
      </c>
    </row>
    <row r="363">
      <c r="A363" s="12" t="n">
        <v>297</v>
      </c>
      <c r="B363" s="11">
        <f>MAX(-0.2,MIN(0.5,_xlfn.NORM.INV(RAND(),$B$4,$B$5)))</f>
        <v/>
      </c>
      <c r="C363" s="11">
        <f>MAX(0.01,MIN(0.6,_xlfn.NORM.INV(RAND(),$B$6,$B$7)))</f>
        <v/>
      </c>
      <c r="D363" s="11">
        <f>MAX(0,MIN(0.05,_xlfn.NORM.INV(RAND(),$B$10,$B$11)))</f>
        <v/>
      </c>
      <c r="E363" s="11">
        <f>MAX(D363+0.01,MAX(0.03,MIN(0.3,_xlfn.NORM.INV(RAND(),$B$8,$B$9))))</f>
        <v/>
      </c>
      <c r="F363" s="75">
        <f>MAX(3,MIN(25,_xlfn.NORM.INV(RAND(),$B$12,$B$13)))</f>
        <v/>
      </c>
      <c r="G363" s="12">
        <f>SUMPRODUCT($B$14*((C363-$B$17)*(1-$B$15)+$B$17-$B$16)*(1+B363)^{1,2,3,4,5}/((1+E363)^{0.5,1.5,2.5,3.5,4.5}))</f>
        <v/>
      </c>
      <c r="H363" s="12">
        <f>(($B$14*(1+B363)^5*((C363-$B$17)*(1-$B$15)+$B$17-$B$16)*(1+D363)/MAX(E363-D363,0.000001))*$B$21+($B$14*(1+B363)^5*C363*F363)*(1-$B$21))/((1+E363)^4.5)</f>
        <v/>
      </c>
      <c r="I363" s="12">
        <f>G363+H363+$B$18-$B$19</f>
        <v/>
      </c>
      <c r="J363" s="76">
        <f>IF($B$20=0,0,I363/$B$20)</f>
        <v/>
      </c>
    </row>
    <row r="364">
      <c r="A364" s="77" t="n">
        <v>298</v>
      </c>
      <c r="B364" s="78">
        <f>MAX(-0.2,MIN(0.5,_xlfn.NORM.INV(RAND(),$B$4,$B$5)))</f>
        <v/>
      </c>
      <c r="C364" s="78">
        <f>MAX(0.01,MIN(0.6,_xlfn.NORM.INV(RAND(),$B$6,$B$7)))</f>
        <v/>
      </c>
      <c r="D364" s="78">
        <f>MAX(0,MIN(0.05,_xlfn.NORM.INV(RAND(),$B$10,$B$11)))</f>
        <v/>
      </c>
      <c r="E364" s="78">
        <f>MAX(D364+0.01,MAX(0.03,MIN(0.3,_xlfn.NORM.INV(RAND(),$B$8,$B$9))))</f>
        <v/>
      </c>
      <c r="F364" s="79">
        <f>MAX(3,MIN(25,_xlfn.NORM.INV(RAND(),$B$12,$B$13)))</f>
        <v/>
      </c>
      <c r="G364" s="77">
        <f>SUMPRODUCT($B$14*((C364-$B$17)*(1-$B$15)+$B$17-$B$16)*(1+B364)^{1,2,3,4,5}/((1+E364)^{0.5,1.5,2.5,3.5,4.5}))</f>
        <v/>
      </c>
      <c r="H364" s="77">
        <f>(($B$14*(1+B364)^5*((C364-$B$17)*(1-$B$15)+$B$17-$B$16)*(1+D364)/MAX(E364-D364,0.000001))*$B$21+($B$14*(1+B364)^5*C364*F364)*(1-$B$21))/((1+E364)^4.5)</f>
        <v/>
      </c>
      <c r="I364" s="77">
        <f>G364+H364+$B$18-$B$19</f>
        <v/>
      </c>
      <c r="J364" s="80">
        <f>IF($B$20=0,0,I364/$B$20)</f>
        <v/>
      </c>
    </row>
    <row r="365">
      <c r="A365" s="12" t="n">
        <v>299</v>
      </c>
      <c r="B365" s="11">
        <f>MAX(-0.2,MIN(0.5,_xlfn.NORM.INV(RAND(),$B$4,$B$5)))</f>
        <v/>
      </c>
      <c r="C365" s="11">
        <f>MAX(0.01,MIN(0.6,_xlfn.NORM.INV(RAND(),$B$6,$B$7)))</f>
        <v/>
      </c>
      <c r="D365" s="11">
        <f>MAX(0,MIN(0.05,_xlfn.NORM.INV(RAND(),$B$10,$B$11)))</f>
        <v/>
      </c>
      <c r="E365" s="11">
        <f>MAX(D365+0.01,MAX(0.03,MIN(0.3,_xlfn.NORM.INV(RAND(),$B$8,$B$9))))</f>
        <v/>
      </c>
      <c r="F365" s="75">
        <f>MAX(3,MIN(25,_xlfn.NORM.INV(RAND(),$B$12,$B$13)))</f>
        <v/>
      </c>
      <c r="G365" s="12">
        <f>SUMPRODUCT($B$14*((C365-$B$17)*(1-$B$15)+$B$17-$B$16)*(1+B365)^{1,2,3,4,5}/((1+E365)^{0.5,1.5,2.5,3.5,4.5}))</f>
        <v/>
      </c>
      <c r="H365" s="12">
        <f>(($B$14*(1+B365)^5*((C365-$B$17)*(1-$B$15)+$B$17-$B$16)*(1+D365)/MAX(E365-D365,0.000001))*$B$21+($B$14*(1+B365)^5*C365*F365)*(1-$B$21))/((1+E365)^4.5)</f>
        <v/>
      </c>
      <c r="I365" s="12">
        <f>G365+H365+$B$18-$B$19</f>
        <v/>
      </c>
      <c r="J365" s="76">
        <f>IF($B$20=0,0,I365/$B$20)</f>
        <v/>
      </c>
    </row>
    <row r="366">
      <c r="A366" s="77" t="n">
        <v>300</v>
      </c>
      <c r="B366" s="78">
        <f>MAX(-0.2,MIN(0.5,_xlfn.NORM.INV(RAND(),$B$4,$B$5)))</f>
        <v/>
      </c>
      <c r="C366" s="78">
        <f>MAX(0.01,MIN(0.6,_xlfn.NORM.INV(RAND(),$B$6,$B$7)))</f>
        <v/>
      </c>
      <c r="D366" s="78">
        <f>MAX(0,MIN(0.05,_xlfn.NORM.INV(RAND(),$B$10,$B$11)))</f>
        <v/>
      </c>
      <c r="E366" s="78">
        <f>MAX(D366+0.01,MAX(0.03,MIN(0.3,_xlfn.NORM.INV(RAND(),$B$8,$B$9))))</f>
        <v/>
      </c>
      <c r="F366" s="79">
        <f>MAX(3,MIN(25,_xlfn.NORM.INV(RAND(),$B$12,$B$13)))</f>
        <v/>
      </c>
      <c r="G366" s="77">
        <f>SUMPRODUCT($B$14*((C366-$B$17)*(1-$B$15)+$B$17-$B$16)*(1+B366)^{1,2,3,4,5}/((1+E366)^{0.5,1.5,2.5,3.5,4.5}))</f>
        <v/>
      </c>
      <c r="H366" s="77">
        <f>(($B$14*(1+B366)^5*((C366-$B$17)*(1-$B$15)+$B$17-$B$16)*(1+D366)/MAX(E366-D366,0.000001))*$B$21+($B$14*(1+B366)^5*C366*F366)*(1-$B$21))/((1+E366)^4.5)</f>
        <v/>
      </c>
      <c r="I366" s="77">
        <f>G366+H366+$B$18-$B$19</f>
        <v/>
      </c>
      <c r="J366" s="80">
        <f>IF($B$20=0,0,I366/$B$20)</f>
        <v/>
      </c>
    </row>
    <row r="367">
      <c r="A367" s="12" t="n">
        <v>301</v>
      </c>
      <c r="B367" s="11">
        <f>MAX(-0.2,MIN(0.5,_xlfn.NORM.INV(RAND(),$B$4,$B$5)))</f>
        <v/>
      </c>
      <c r="C367" s="11">
        <f>MAX(0.01,MIN(0.6,_xlfn.NORM.INV(RAND(),$B$6,$B$7)))</f>
        <v/>
      </c>
      <c r="D367" s="11">
        <f>MAX(0,MIN(0.05,_xlfn.NORM.INV(RAND(),$B$10,$B$11)))</f>
        <v/>
      </c>
      <c r="E367" s="11">
        <f>MAX(D367+0.01,MAX(0.03,MIN(0.3,_xlfn.NORM.INV(RAND(),$B$8,$B$9))))</f>
        <v/>
      </c>
      <c r="F367" s="75">
        <f>MAX(3,MIN(25,_xlfn.NORM.INV(RAND(),$B$12,$B$13)))</f>
        <v/>
      </c>
      <c r="G367" s="12">
        <f>SUMPRODUCT($B$14*((C367-$B$17)*(1-$B$15)+$B$17-$B$16)*(1+B367)^{1,2,3,4,5}/((1+E367)^{0.5,1.5,2.5,3.5,4.5}))</f>
        <v/>
      </c>
      <c r="H367" s="12">
        <f>(($B$14*(1+B367)^5*((C367-$B$17)*(1-$B$15)+$B$17-$B$16)*(1+D367)/MAX(E367-D367,0.000001))*$B$21+($B$14*(1+B367)^5*C367*F367)*(1-$B$21))/((1+E367)^4.5)</f>
        <v/>
      </c>
      <c r="I367" s="12">
        <f>G367+H367+$B$18-$B$19</f>
        <v/>
      </c>
      <c r="J367" s="76">
        <f>IF($B$20=0,0,I367/$B$20)</f>
        <v/>
      </c>
    </row>
    <row r="368">
      <c r="A368" s="77" t="n">
        <v>302</v>
      </c>
      <c r="B368" s="78">
        <f>MAX(-0.2,MIN(0.5,_xlfn.NORM.INV(RAND(),$B$4,$B$5)))</f>
        <v/>
      </c>
      <c r="C368" s="78">
        <f>MAX(0.01,MIN(0.6,_xlfn.NORM.INV(RAND(),$B$6,$B$7)))</f>
        <v/>
      </c>
      <c r="D368" s="78">
        <f>MAX(0,MIN(0.05,_xlfn.NORM.INV(RAND(),$B$10,$B$11)))</f>
        <v/>
      </c>
      <c r="E368" s="78">
        <f>MAX(D368+0.01,MAX(0.03,MIN(0.3,_xlfn.NORM.INV(RAND(),$B$8,$B$9))))</f>
        <v/>
      </c>
      <c r="F368" s="79">
        <f>MAX(3,MIN(25,_xlfn.NORM.INV(RAND(),$B$12,$B$13)))</f>
        <v/>
      </c>
      <c r="G368" s="77">
        <f>SUMPRODUCT($B$14*((C368-$B$17)*(1-$B$15)+$B$17-$B$16)*(1+B368)^{1,2,3,4,5}/((1+E368)^{0.5,1.5,2.5,3.5,4.5}))</f>
        <v/>
      </c>
      <c r="H368" s="77">
        <f>(($B$14*(1+B368)^5*((C368-$B$17)*(1-$B$15)+$B$17-$B$16)*(1+D368)/MAX(E368-D368,0.000001))*$B$21+($B$14*(1+B368)^5*C368*F368)*(1-$B$21))/((1+E368)^4.5)</f>
        <v/>
      </c>
      <c r="I368" s="77">
        <f>G368+H368+$B$18-$B$19</f>
        <v/>
      </c>
      <c r="J368" s="80">
        <f>IF($B$20=0,0,I368/$B$20)</f>
        <v/>
      </c>
    </row>
    <row r="369">
      <c r="A369" s="12" t="n">
        <v>303</v>
      </c>
      <c r="B369" s="11">
        <f>MAX(-0.2,MIN(0.5,_xlfn.NORM.INV(RAND(),$B$4,$B$5)))</f>
        <v/>
      </c>
      <c r="C369" s="11">
        <f>MAX(0.01,MIN(0.6,_xlfn.NORM.INV(RAND(),$B$6,$B$7)))</f>
        <v/>
      </c>
      <c r="D369" s="11">
        <f>MAX(0,MIN(0.05,_xlfn.NORM.INV(RAND(),$B$10,$B$11)))</f>
        <v/>
      </c>
      <c r="E369" s="11">
        <f>MAX(D369+0.01,MAX(0.03,MIN(0.3,_xlfn.NORM.INV(RAND(),$B$8,$B$9))))</f>
        <v/>
      </c>
      <c r="F369" s="75">
        <f>MAX(3,MIN(25,_xlfn.NORM.INV(RAND(),$B$12,$B$13)))</f>
        <v/>
      </c>
      <c r="G369" s="12">
        <f>SUMPRODUCT($B$14*((C369-$B$17)*(1-$B$15)+$B$17-$B$16)*(1+B369)^{1,2,3,4,5}/((1+E369)^{0.5,1.5,2.5,3.5,4.5}))</f>
        <v/>
      </c>
      <c r="H369" s="12">
        <f>(($B$14*(1+B369)^5*((C369-$B$17)*(1-$B$15)+$B$17-$B$16)*(1+D369)/MAX(E369-D369,0.000001))*$B$21+($B$14*(1+B369)^5*C369*F369)*(1-$B$21))/((1+E369)^4.5)</f>
        <v/>
      </c>
      <c r="I369" s="12">
        <f>G369+H369+$B$18-$B$19</f>
        <v/>
      </c>
      <c r="J369" s="76">
        <f>IF($B$20=0,0,I369/$B$20)</f>
        <v/>
      </c>
    </row>
    <row r="370">
      <c r="A370" s="77" t="n">
        <v>304</v>
      </c>
      <c r="B370" s="78">
        <f>MAX(-0.2,MIN(0.5,_xlfn.NORM.INV(RAND(),$B$4,$B$5)))</f>
        <v/>
      </c>
      <c r="C370" s="78">
        <f>MAX(0.01,MIN(0.6,_xlfn.NORM.INV(RAND(),$B$6,$B$7)))</f>
        <v/>
      </c>
      <c r="D370" s="78">
        <f>MAX(0,MIN(0.05,_xlfn.NORM.INV(RAND(),$B$10,$B$11)))</f>
        <v/>
      </c>
      <c r="E370" s="78">
        <f>MAX(D370+0.01,MAX(0.03,MIN(0.3,_xlfn.NORM.INV(RAND(),$B$8,$B$9))))</f>
        <v/>
      </c>
      <c r="F370" s="79">
        <f>MAX(3,MIN(25,_xlfn.NORM.INV(RAND(),$B$12,$B$13)))</f>
        <v/>
      </c>
      <c r="G370" s="77">
        <f>SUMPRODUCT($B$14*((C370-$B$17)*(1-$B$15)+$B$17-$B$16)*(1+B370)^{1,2,3,4,5}/((1+E370)^{0.5,1.5,2.5,3.5,4.5}))</f>
        <v/>
      </c>
      <c r="H370" s="77">
        <f>(($B$14*(1+B370)^5*((C370-$B$17)*(1-$B$15)+$B$17-$B$16)*(1+D370)/MAX(E370-D370,0.000001))*$B$21+($B$14*(1+B370)^5*C370*F370)*(1-$B$21))/((1+E370)^4.5)</f>
        <v/>
      </c>
      <c r="I370" s="77">
        <f>G370+H370+$B$18-$B$19</f>
        <v/>
      </c>
      <c r="J370" s="80">
        <f>IF($B$20=0,0,I370/$B$20)</f>
        <v/>
      </c>
    </row>
    <row r="371">
      <c r="A371" s="12" t="n">
        <v>305</v>
      </c>
      <c r="B371" s="11">
        <f>MAX(-0.2,MIN(0.5,_xlfn.NORM.INV(RAND(),$B$4,$B$5)))</f>
        <v/>
      </c>
      <c r="C371" s="11">
        <f>MAX(0.01,MIN(0.6,_xlfn.NORM.INV(RAND(),$B$6,$B$7)))</f>
        <v/>
      </c>
      <c r="D371" s="11">
        <f>MAX(0,MIN(0.05,_xlfn.NORM.INV(RAND(),$B$10,$B$11)))</f>
        <v/>
      </c>
      <c r="E371" s="11">
        <f>MAX(D371+0.01,MAX(0.03,MIN(0.3,_xlfn.NORM.INV(RAND(),$B$8,$B$9))))</f>
        <v/>
      </c>
      <c r="F371" s="75">
        <f>MAX(3,MIN(25,_xlfn.NORM.INV(RAND(),$B$12,$B$13)))</f>
        <v/>
      </c>
      <c r="G371" s="12">
        <f>SUMPRODUCT($B$14*((C371-$B$17)*(1-$B$15)+$B$17-$B$16)*(1+B371)^{1,2,3,4,5}/((1+E371)^{0.5,1.5,2.5,3.5,4.5}))</f>
        <v/>
      </c>
      <c r="H371" s="12">
        <f>(($B$14*(1+B371)^5*((C371-$B$17)*(1-$B$15)+$B$17-$B$16)*(1+D371)/MAX(E371-D371,0.000001))*$B$21+($B$14*(1+B371)^5*C371*F371)*(1-$B$21))/((1+E371)^4.5)</f>
        <v/>
      </c>
      <c r="I371" s="12">
        <f>G371+H371+$B$18-$B$19</f>
        <v/>
      </c>
      <c r="J371" s="76">
        <f>IF($B$20=0,0,I371/$B$20)</f>
        <v/>
      </c>
    </row>
    <row r="372">
      <c r="A372" s="77" t="n">
        <v>306</v>
      </c>
      <c r="B372" s="78">
        <f>MAX(-0.2,MIN(0.5,_xlfn.NORM.INV(RAND(),$B$4,$B$5)))</f>
        <v/>
      </c>
      <c r="C372" s="78">
        <f>MAX(0.01,MIN(0.6,_xlfn.NORM.INV(RAND(),$B$6,$B$7)))</f>
        <v/>
      </c>
      <c r="D372" s="78">
        <f>MAX(0,MIN(0.05,_xlfn.NORM.INV(RAND(),$B$10,$B$11)))</f>
        <v/>
      </c>
      <c r="E372" s="78">
        <f>MAX(D372+0.01,MAX(0.03,MIN(0.3,_xlfn.NORM.INV(RAND(),$B$8,$B$9))))</f>
        <v/>
      </c>
      <c r="F372" s="79">
        <f>MAX(3,MIN(25,_xlfn.NORM.INV(RAND(),$B$12,$B$13)))</f>
        <v/>
      </c>
      <c r="G372" s="77">
        <f>SUMPRODUCT($B$14*((C372-$B$17)*(1-$B$15)+$B$17-$B$16)*(1+B372)^{1,2,3,4,5}/((1+E372)^{0.5,1.5,2.5,3.5,4.5}))</f>
        <v/>
      </c>
      <c r="H372" s="77">
        <f>(($B$14*(1+B372)^5*((C372-$B$17)*(1-$B$15)+$B$17-$B$16)*(1+D372)/MAX(E372-D372,0.000001))*$B$21+($B$14*(1+B372)^5*C372*F372)*(1-$B$21))/((1+E372)^4.5)</f>
        <v/>
      </c>
      <c r="I372" s="77">
        <f>G372+H372+$B$18-$B$19</f>
        <v/>
      </c>
      <c r="J372" s="80">
        <f>IF($B$20=0,0,I372/$B$20)</f>
        <v/>
      </c>
    </row>
    <row r="373">
      <c r="A373" s="12" t="n">
        <v>307</v>
      </c>
      <c r="B373" s="11">
        <f>MAX(-0.2,MIN(0.5,_xlfn.NORM.INV(RAND(),$B$4,$B$5)))</f>
        <v/>
      </c>
      <c r="C373" s="11">
        <f>MAX(0.01,MIN(0.6,_xlfn.NORM.INV(RAND(),$B$6,$B$7)))</f>
        <v/>
      </c>
      <c r="D373" s="11">
        <f>MAX(0,MIN(0.05,_xlfn.NORM.INV(RAND(),$B$10,$B$11)))</f>
        <v/>
      </c>
      <c r="E373" s="11">
        <f>MAX(D373+0.01,MAX(0.03,MIN(0.3,_xlfn.NORM.INV(RAND(),$B$8,$B$9))))</f>
        <v/>
      </c>
      <c r="F373" s="75">
        <f>MAX(3,MIN(25,_xlfn.NORM.INV(RAND(),$B$12,$B$13)))</f>
        <v/>
      </c>
      <c r="G373" s="12">
        <f>SUMPRODUCT($B$14*((C373-$B$17)*(1-$B$15)+$B$17-$B$16)*(1+B373)^{1,2,3,4,5}/((1+E373)^{0.5,1.5,2.5,3.5,4.5}))</f>
        <v/>
      </c>
      <c r="H373" s="12">
        <f>(($B$14*(1+B373)^5*((C373-$B$17)*(1-$B$15)+$B$17-$B$16)*(1+D373)/MAX(E373-D373,0.000001))*$B$21+($B$14*(1+B373)^5*C373*F373)*(1-$B$21))/((1+E373)^4.5)</f>
        <v/>
      </c>
      <c r="I373" s="12">
        <f>G373+H373+$B$18-$B$19</f>
        <v/>
      </c>
      <c r="J373" s="76">
        <f>IF($B$20=0,0,I373/$B$20)</f>
        <v/>
      </c>
    </row>
    <row r="374">
      <c r="A374" s="77" t="n">
        <v>308</v>
      </c>
      <c r="B374" s="78">
        <f>MAX(-0.2,MIN(0.5,_xlfn.NORM.INV(RAND(),$B$4,$B$5)))</f>
        <v/>
      </c>
      <c r="C374" s="78">
        <f>MAX(0.01,MIN(0.6,_xlfn.NORM.INV(RAND(),$B$6,$B$7)))</f>
        <v/>
      </c>
      <c r="D374" s="78">
        <f>MAX(0,MIN(0.05,_xlfn.NORM.INV(RAND(),$B$10,$B$11)))</f>
        <v/>
      </c>
      <c r="E374" s="78">
        <f>MAX(D374+0.01,MAX(0.03,MIN(0.3,_xlfn.NORM.INV(RAND(),$B$8,$B$9))))</f>
        <v/>
      </c>
      <c r="F374" s="79">
        <f>MAX(3,MIN(25,_xlfn.NORM.INV(RAND(),$B$12,$B$13)))</f>
        <v/>
      </c>
      <c r="G374" s="77">
        <f>SUMPRODUCT($B$14*((C374-$B$17)*(1-$B$15)+$B$17-$B$16)*(1+B374)^{1,2,3,4,5}/((1+E374)^{0.5,1.5,2.5,3.5,4.5}))</f>
        <v/>
      </c>
      <c r="H374" s="77">
        <f>(($B$14*(1+B374)^5*((C374-$B$17)*(1-$B$15)+$B$17-$B$16)*(1+D374)/MAX(E374-D374,0.000001))*$B$21+($B$14*(1+B374)^5*C374*F374)*(1-$B$21))/((1+E374)^4.5)</f>
        <v/>
      </c>
      <c r="I374" s="77">
        <f>G374+H374+$B$18-$B$19</f>
        <v/>
      </c>
      <c r="J374" s="80">
        <f>IF($B$20=0,0,I374/$B$20)</f>
        <v/>
      </c>
    </row>
    <row r="375">
      <c r="A375" s="12" t="n">
        <v>309</v>
      </c>
      <c r="B375" s="11">
        <f>MAX(-0.2,MIN(0.5,_xlfn.NORM.INV(RAND(),$B$4,$B$5)))</f>
        <v/>
      </c>
      <c r="C375" s="11">
        <f>MAX(0.01,MIN(0.6,_xlfn.NORM.INV(RAND(),$B$6,$B$7)))</f>
        <v/>
      </c>
      <c r="D375" s="11">
        <f>MAX(0,MIN(0.05,_xlfn.NORM.INV(RAND(),$B$10,$B$11)))</f>
        <v/>
      </c>
      <c r="E375" s="11">
        <f>MAX(D375+0.01,MAX(0.03,MIN(0.3,_xlfn.NORM.INV(RAND(),$B$8,$B$9))))</f>
        <v/>
      </c>
      <c r="F375" s="75">
        <f>MAX(3,MIN(25,_xlfn.NORM.INV(RAND(),$B$12,$B$13)))</f>
        <v/>
      </c>
      <c r="G375" s="12">
        <f>SUMPRODUCT($B$14*((C375-$B$17)*(1-$B$15)+$B$17-$B$16)*(1+B375)^{1,2,3,4,5}/((1+E375)^{0.5,1.5,2.5,3.5,4.5}))</f>
        <v/>
      </c>
      <c r="H375" s="12">
        <f>(($B$14*(1+B375)^5*((C375-$B$17)*(1-$B$15)+$B$17-$B$16)*(1+D375)/MAX(E375-D375,0.000001))*$B$21+($B$14*(1+B375)^5*C375*F375)*(1-$B$21))/((1+E375)^4.5)</f>
        <v/>
      </c>
      <c r="I375" s="12">
        <f>G375+H375+$B$18-$B$19</f>
        <v/>
      </c>
      <c r="J375" s="76">
        <f>IF($B$20=0,0,I375/$B$20)</f>
        <v/>
      </c>
    </row>
    <row r="376">
      <c r="A376" s="77" t="n">
        <v>310</v>
      </c>
      <c r="B376" s="78">
        <f>MAX(-0.2,MIN(0.5,_xlfn.NORM.INV(RAND(),$B$4,$B$5)))</f>
        <v/>
      </c>
      <c r="C376" s="78">
        <f>MAX(0.01,MIN(0.6,_xlfn.NORM.INV(RAND(),$B$6,$B$7)))</f>
        <v/>
      </c>
      <c r="D376" s="78">
        <f>MAX(0,MIN(0.05,_xlfn.NORM.INV(RAND(),$B$10,$B$11)))</f>
        <v/>
      </c>
      <c r="E376" s="78">
        <f>MAX(D376+0.01,MAX(0.03,MIN(0.3,_xlfn.NORM.INV(RAND(),$B$8,$B$9))))</f>
        <v/>
      </c>
      <c r="F376" s="79">
        <f>MAX(3,MIN(25,_xlfn.NORM.INV(RAND(),$B$12,$B$13)))</f>
        <v/>
      </c>
      <c r="G376" s="77">
        <f>SUMPRODUCT($B$14*((C376-$B$17)*(1-$B$15)+$B$17-$B$16)*(1+B376)^{1,2,3,4,5}/((1+E376)^{0.5,1.5,2.5,3.5,4.5}))</f>
        <v/>
      </c>
      <c r="H376" s="77">
        <f>(($B$14*(1+B376)^5*((C376-$B$17)*(1-$B$15)+$B$17-$B$16)*(1+D376)/MAX(E376-D376,0.000001))*$B$21+($B$14*(1+B376)^5*C376*F376)*(1-$B$21))/((1+E376)^4.5)</f>
        <v/>
      </c>
      <c r="I376" s="77">
        <f>G376+H376+$B$18-$B$19</f>
        <v/>
      </c>
      <c r="J376" s="80">
        <f>IF($B$20=0,0,I376/$B$20)</f>
        <v/>
      </c>
    </row>
    <row r="377">
      <c r="A377" s="12" t="n">
        <v>311</v>
      </c>
      <c r="B377" s="11">
        <f>MAX(-0.2,MIN(0.5,_xlfn.NORM.INV(RAND(),$B$4,$B$5)))</f>
        <v/>
      </c>
      <c r="C377" s="11">
        <f>MAX(0.01,MIN(0.6,_xlfn.NORM.INV(RAND(),$B$6,$B$7)))</f>
        <v/>
      </c>
      <c r="D377" s="11">
        <f>MAX(0,MIN(0.05,_xlfn.NORM.INV(RAND(),$B$10,$B$11)))</f>
        <v/>
      </c>
      <c r="E377" s="11">
        <f>MAX(D377+0.01,MAX(0.03,MIN(0.3,_xlfn.NORM.INV(RAND(),$B$8,$B$9))))</f>
        <v/>
      </c>
      <c r="F377" s="75">
        <f>MAX(3,MIN(25,_xlfn.NORM.INV(RAND(),$B$12,$B$13)))</f>
        <v/>
      </c>
      <c r="G377" s="12">
        <f>SUMPRODUCT($B$14*((C377-$B$17)*(1-$B$15)+$B$17-$B$16)*(1+B377)^{1,2,3,4,5}/((1+E377)^{0.5,1.5,2.5,3.5,4.5}))</f>
        <v/>
      </c>
      <c r="H377" s="12">
        <f>(($B$14*(1+B377)^5*((C377-$B$17)*(1-$B$15)+$B$17-$B$16)*(1+D377)/MAX(E377-D377,0.000001))*$B$21+($B$14*(1+B377)^5*C377*F377)*(1-$B$21))/((1+E377)^4.5)</f>
        <v/>
      </c>
      <c r="I377" s="12">
        <f>G377+H377+$B$18-$B$19</f>
        <v/>
      </c>
      <c r="J377" s="76">
        <f>IF($B$20=0,0,I377/$B$20)</f>
        <v/>
      </c>
    </row>
    <row r="378">
      <c r="A378" s="77" t="n">
        <v>312</v>
      </c>
      <c r="B378" s="78">
        <f>MAX(-0.2,MIN(0.5,_xlfn.NORM.INV(RAND(),$B$4,$B$5)))</f>
        <v/>
      </c>
      <c r="C378" s="78">
        <f>MAX(0.01,MIN(0.6,_xlfn.NORM.INV(RAND(),$B$6,$B$7)))</f>
        <v/>
      </c>
      <c r="D378" s="78">
        <f>MAX(0,MIN(0.05,_xlfn.NORM.INV(RAND(),$B$10,$B$11)))</f>
        <v/>
      </c>
      <c r="E378" s="78">
        <f>MAX(D378+0.01,MAX(0.03,MIN(0.3,_xlfn.NORM.INV(RAND(),$B$8,$B$9))))</f>
        <v/>
      </c>
      <c r="F378" s="79">
        <f>MAX(3,MIN(25,_xlfn.NORM.INV(RAND(),$B$12,$B$13)))</f>
        <v/>
      </c>
      <c r="G378" s="77">
        <f>SUMPRODUCT($B$14*((C378-$B$17)*(1-$B$15)+$B$17-$B$16)*(1+B378)^{1,2,3,4,5}/((1+E378)^{0.5,1.5,2.5,3.5,4.5}))</f>
        <v/>
      </c>
      <c r="H378" s="77">
        <f>(($B$14*(1+B378)^5*((C378-$B$17)*(1-$B$15)+$B$17-$B$16)*(1+D378)/MAX(E378-D378,0.000001))*$B$21+($B$14*(1+B378)^5*C378*F378)*(1-$B$21))/((1+E378)^4.5)</f>
        <v/>
      </c>
      <c r="I378" s="77">
        <f>G378+H378+$B$18-$B$19</f>
        <v/>
      </c>
      <c r="J378" s="80">
        <f>IF($B$20=0,0,I378/$B$20)</f>
        <v/>
      </c>
    </row>
    <row r="379">
      <c r="A379" s="12" t="n">
        <v>313</v>
      </c>
      <c r="B379" s="11">
        <f>MAX(-0.2,MIN(0.5,_xlfn.NORM.INV(RAND(),$B$4,$B$5)))</f>
        <v/>
      </c>
      <c r="C379" s="11">
        <f>MAX(0.01,MIN(0.6,_xlfn.NORM.INV(RAND(),$B$6,$B$7)))</f>
        <v/>
      </c>
      <c r="D379" s="11">
        <f>MAX(0,MIN(0.05,_xlfn.NORM.INV(RAND(),$B$10,$B$11)))</f>
        <v/>
      </c>
      <c r="E379" s="11">
        <f>MAX(D379+0.01,MAX(0.03,MIN(0.3,_xlfn.NORM.INV(RAND(),$B$8,$B$9))))</f>
        <v/>
      </c>
      <c r="F379" s="75">
        <f>MAX(3,MIN(25,_xlfn.NORM.INV(RAND(),$B$12,$B$13)))</f>
        <v/>
      </c>
      <c r="G379" s="12">
        <f>SUMPRODUCT($B$14*((C379-$B$17)*(1-$B$15)+$B$17-$B$16)*(1+B379)^{1,2,3,4,5}/((1+E379)^{0.5,1.5,2.5,3.5,4.5}))</f>
        <v/>
      </c>
      <c r="H379" s="12">
        <f>(($B$14*(1+B379)^5*((C379-$B$17)*(1-$B$15)+$B$17-$B$16)*(1+D379)/MAX(E379-D379,0.000001))*$B$21+($B$14*(1+B379)^5*C379*F379)*(1-$B$21))/((1+E379)^4.5)</f>
        <v/>
      </c>
      <c r="I379" s="12">
        <f>G379+H379+$B$18-$B$19</f>
        <v/>
      </c>
      <c r="J379" s="76">
        <f>IF($B$20=0,0,I379/$B$20)</f>
        <v/>
      </c>
    </row>
    <row r="380">
      <c r="A380" s="77" t="n">
        <v>314</v>
      </c>
      <c r="B380" s="78">
        <f>MAX(-0.2,MIN(0.5,_xlfn.NORM.INV(RAND(),$B$4,$B$5)))</f>
        <v/>
      </c>
      <c r="C380" s="78">
        <f>MAX(0.01,MIN(0.6,_xlfn.NORM.INV(RAND(),$B$6,$B$7)))</f>
        <v/>
      </c>
      <c r="D380" s="78">
        <f>MAX(0,MIN(0.05,_xlfn.NORM.INV(RAND(),$B$10,$B$11)))</f>
        <v/>
      </c>
      <c r="E380" s="78">
        <f>MAX(D380+0.01,MAX(0.03,MIN(0.3,_xlfn.NORM.INV(RAND(),$B$8,$B$9))))</f>
        <v/>
      </c>
      <c r="F380" s="79">
        <f>MAX(3,MIN(25,_xlfn.NORM.INV(RAND(),$B$12,$B$13)))</f>
        <v/>
      </c>
      <c r="G380" s="77">
        <f>SUMPRODUCT($B$14*((C380-$B$17)*(1-$B$15)+$B$17-$B$16)*(1+B380)^{1,2,3,4,5}/((1+E380)^{0.5,1.5,2.5,3.5,4.5}))</f>
        <v/>
      </c>
      <c r="H380" s="77">
        <f>(($B$14*(1+B380)^5*((C380-$B$17)*(1-$B$15)+$B$17-$B$16)*(1+D380)/MAX(E380-D380,0.000001))*$B$21+($B$14*(1+B380)^5*C380*F380)*(1-$B$21))/((1+E380)^4.5)</f>
        <v/>
      </c>
      <c r="I380" s="77">
        <f>G380+H380+$B$18-$B$19</f>
        <v/>
      </c>
      <c r="J380" s="80">
        <f>IF($B$20=0,0,I380/$B$20)</f>
        <v/>
      </c>
    </row>
    <row r="381">
      <c r="A381" s="12" t="n">
        <v>315</v>
      </c>
      <c r="B381" s="11">
        <f>MAX(-0.2,MIN(0.5,_xlfn.NORM.INV(RAND(),$B$4,$B$5)))</f>
        <v/>
      </c>
      <c r="C381" s="11">
        <f>MAX(0.01,MIN(0.6,_xlfn.NORM.INV(RAND(),$B$6,$B$7)))</f>
        <v/>
      </c>
      <c r="D381" s="11">
        <f>MAX(0,MIN(0.05,_xlfn.NORM.INV(RAND(),$B$10,$B$11)))</f>
        <v/>
      </c>
      <c r="E381" s="11">
        <f>MAX(D381+0.01,MAX(0.03,MIN(0.3,_xlfn.NORM.INV(RAND(),$B$8,$B$9))))</f>
        <v/>
      </c>
      <c r="F381" s="75">
        <f>MAX(3,MIN(25,_xlfn.NORM.INV(RAND(),$B$12,$B$13)))</f>
        <v/>
      </c>
      <c r="G381" s="12">
        <f>SUMPRODUCT($B$14*((C381-$B$17)*(1-$B$15)+$B$17-$B$16)*(1+B381)^{1,2,3,4,5}/((1+E381)^{0.5,1.5,2.5,3.5,4.5}))</f>
        <v/>
      </c>
      <c r="H381" s="12">
        <f>(($B$14*(1+B381)^5*((C381-$B$17)*(1-$B$15)+$B$17-$B$16)*(1+D381)/MAX(E381-D381,0.000001))*$B$21+($B$14*(1+B381)^5*C381*F381)*(1-$B$21))/((1+E381)^4.5)</f>
        <v/>
      </c>
      <c r="I381" s="12">
        <f>G381+H381+$B$18-$B$19</f>
        <v/>
      </c>
      <c r="J381" s="76">
        <f>IF($B$20=0,0,I381/$B$20)</f>
        <v/>
      </c>
    </row>
    <row r="382">
      <c r="A382" s="77" t="n">
        <v>316</v>
      </c>
      <c r="B382" s="78">
        <f>MAX(-0.2,MIN(0.5,_xlfn.NORM.INV(RAND(),$B$4,$B$5)))</f>
        <v/>
      </c>
      <c r="C382" s="78">
        <f>MAX(0.01,MIN(0.6,_xlfn.NORM.INV(RAND(),$B$6,$B$7)))</f>
        <v/>
      </c>
      <c r="D382" s="78">
        <f>MAX(0,MIN(0.05,_xlfn.NORM.INV(RAND(),$B$10,$B$11)))</f>
        <v/>
      </c>
      <c r="E382" s="78">
        <f>MAX(D382+0.01,MAX(0.03,MIN(0.3,_xlfn.NORM.INV(RAND(),$B$8,$B$9))))</f>
        <v/>
      </c>
      <c r="F382" s="79">
        <f>MAX(3,MIN(25,_xlfn.NORM.INV(RAND(),$B$12,$B$13)))</f>
        <v/>
      </c>
      <c r="G382" s="77">
        <f>SUMPRODUCT($B$14*((C382-$B$17)*(1-$B$15)+$B$17-$B$16)*(1+B382)^{1,2,3,4,5}/((1+E382)^{0.5,1.5,2.5,3.5,4.5}))</f>
        <v/>
      </c>
      <c r="H382" s="77">
        <f>(($B$14*(1+B382)^5*((C382-$B$17)*(1-$B$15)+$B$17-$B$16)*(1+D382)/MAX(E382-D382,0.000001))*$B$21+($B$14*(1+B382)^5*C382*F382)*(1-$B$21))/((1+E382)^4.5)</f>
        <v/>
      </c>
      <c r="I382" s="77">
        <f>G382+H382+$B$18-$B$19</f>
        <v/>
      </c>
      <c r="J382" s="80">
        <f>IF($B$20=0,0,I382/$B$20)</f>
        <v/>
      </c>
    </row>
    <row r="383">
      <c r="A383" s="12" t="n">
        <v>317</v>
      </c>
      <c r="B383" s="11">
        <f>MAX(-0.2,MIN(0.5,_xlfn.NORM.INV(RAND(),$B$4,$B$5)))</f>
        <v/>
      </c>
      <c r="C383" s="11">
        <f>MAX(0.01,MIN(0.6,_xlfn.NORM.INV(RAND(),$B$6,$B$7)))</f>
        <v/>
      </c>
      <c r="D383" s="11">
        <f>MAX(0,MIN(0.05,_xlfn.NORM.INV(RAND(),$B$10,$B$11)))</f>
        <v/>
      </c>
      <c r="E383" s="11">
        <f>MAX(D383+0.01,MAX(0.03,MIN(0.3,_xlfn.NORM.INV(RAND(),$B$8,$B$9))))</f>
        <v/>
      </c>
      <c r="F383" s="75">
        <f>MAX(3,MIN(25,_xlfn.NORM.INV(RAND(),$B$12,$B$13)))</f>
        <v/>
      </c>
      <c r="G383" s="12">
        <f>SUMPRODUCT($B$14*((C383-$B$17)*(1-$B$15)+$B$17-$B$16)*(1+B383)^{1,2,3,4,5}/((1+E383)^{0.5,1.5,2.5,3.5,4.5}))</f>
        <v/>
      </c>
      <c r="H383" s="12">
        <f>(($B$14*(1+B383)^5*((C383-$B$17)*(1-$B$15)+$B$17-$B$16)*(1+D383)/MAX(E383-D383,0.000001))*$B$21+($B$14*(1+B383)^5*C383*F383)*(1-$B$21))/((1+E383)^4.5)</f>
        <v/>
      </c>
      <c r="I383" s="12">
        <f>G383+H383+$B$18-$B$19</f>
        <v/>
      </c>
      <c r="J383" s="76">
        <f>IF($B$20=0,0,I383/$B$20)</f>
        <v/>
      </c>
    </row>
    <row r="384">
      <c r="A384" s="77" t="n">
        <v>318</v>
      </c>
      <c r="B384" s="78">
        <f>MAX(-0.2,MIN(0.5,_xlfn.NORM.INV(RAND(),$B$4,$B$5)))</f>
        <v/>
      </c>
      <c r="C384" s="78">
        <f>MAX(0.01,MIN(0.6,_xlfn.NORM.INV(RAND(),$B$6,$B$7)))</f>
        <v/>
      </c>
      <c r="D384" s="78">
        <f>MAX(0,MIN(0.05,_xlfn.NORM.INV(RAND(),$B$10,$B$11)))</f>
        <v/>
      </c>
      <c r="E384" s="78">
        <f>MAX(D384+0.01,MAX(0.03,MIN(0.3,_xlfn.NORM.INV(RAND(),$B$8,$B$9))))</f>
        <v/>
      </c>
      <c r="F384" s="79">
        <f>MAX(3,MIN(25,_xlfn.NORM.INV(RAND(),$B$12,$B$13)))</f>
        <v/>
      </c>
      <c r="G384" s="77">
        <f>SUMPRODUCT($B$14*((C384-$B$17)*(1-$B$15)+$B$17-$B$16)*(1+B384)^{1,2,3,4,5}/((1+E384)^{0.5,1.5,2.5,3.5,4.5}))</f>
        <v/>
      </c>
      <c r="H384" s="77">
        <f>(($B$14*(1+B384)^5*((C384-$B$17)*(1-$B$15)+$B$17-$B$16)*(1+D384)/MAX(E384-D384,0.000001))*$B$21+($B$14*(1+B384)^5*C384*F384)*(1-$B$21))/((1+E384)^4.5)</f>
        <v/>
      </c>
      <c r="I384" s="77">
        <f>G384+H384+$B$18-$B$19</f>
        <v/>
      </c>
      <c r="J384" s="80">
        <f>IF($B$20=0,0,I384/$B$20)</f>
        <v/>
      </c>
    </row>
    <row r="385">
      <c r="A385" s="12" t="n">
        <v>319</v>
      </c>
      <c r="B385" s="11">
        <f>MAX(-0.2,MIN(0.5,_xlfn.NORM.INV(RAND(),$B$4,$B$5)))</f>
        <v/>
      </c>
      <c r="C385" s="11">
        <f>MAX(0.01,MIN(0.6,_xlfn.NORM.INV(RAND(),$B$6,$B$7)))</f>
        <v/>
      </c>
      <c r="D385" s="11">
        <f>MAX(0,MIN(0.05,_xlfn.NORM.INV(RAND(),$B$10,$B$11)))</f>
        <v/>
      </c>
      <c r="E385" s="11">
        <f>MAX(D385+0.01,MAX(0.03,MIN(0.3,_xlfn.NORM.INV(RAND(),$B$8,$B$9))))</f>
        <v/>
      </c>
      <c r="F385" s="75">
        <f>MAX(3,MIN(25,_xlfn.NORM.INV(RAND(),$B$12,$B$13)))</f>
        <v/>
      </c>
      <c r="G385" s="12">
        <f>SUMPRODUCT($B$14*((C385-$B$17)*(1-$B$15)+$B$17-$B$16)*(1+B385)^{1,2,3,4,5}/((1+E385)^{0.5,1.5,2.5,3.5,4.5}))</f>
        <v/>
      </c>
      <c r="H385" s="12">
        <f>(($B$14*(1+B385)^5*((C385-$B$17)*(1-$B$15)+$B$17-$B$16)*(1+D385)/MAX(E385-D385,0.000001))*$B$21+($B$14*(1+B385)^5*C385*F385)*(1-$B$21))/((1+E385)^4.5)</f>
        <v/>
      </c>
      <c r="I385" s="12">
        <f>G385+H385+$B$18-$B$19</f>
        <v/>
      </c>
      <c r="J385" s="76">
        <f>IF($B$20=0,0,I385/$B$20)</f>
        <v/>
      </c>
    </row>
    <row r="386">
      <c r="A386" s="77" t="n">
        <v>320</v>
      </c>
      <c r="B386" s="78">
        <f>MAX(-0.2,MIN(0.5,_xlfn.NORM.INV(RAND(),$B$4,$B$5)))</f>
        <v/>
      </c>
      <c r="C386" s="78">
        <f>MAX(0.01,MIN(0.6,_xlfn.NORM.INV(RAND(),$B$6,$B$7)))</f>
        <v/>
      </c>
      <c r="D386" s="78">
        <f>MAX(0,MIN(0.05,_xlfn.NORM.INV(RAND(),$B$10,$B$11)))</f>
        <v/>
      </c>
      <c r="E386" s="78">
        <f>MAX(D386+0.01,MAX(0.03,MIN(0.3,_xlfn.NORM.INV(RAND(),$B$8,$B$9))))</f>
        <v/>
      </c>
      <c r="F386" s="79">
        <f>MAX(3,MIN(25,_xlfn.NORM.INV(RAND(),$B$12,$B$13)))</f>
        <v/>
      </c>
      <c r="G386" s="77">
        <f>SUMPRODUCT($B$14*((C386-$B$17)*(1-$B$15)+$B$17-$B$16)*(1+B386)^{1,2,3,4,5}/((1+E386)^{0.5,1.5,2.5,3.5,4.5}))</f>
        <v/>
      </c>
      <c r="H386" s="77">
        <f>(($B$14*(1+B386)^5*((C386-$B$17)*(1-$B$15)+$B$17-$B$16)*(1+D386)/MAX(E386-D386,0.000001))*$B$21+($B$14*(1+B386)^5*C386*F386)*(1-$B$21))/((1+E386)^4.5)</f>
        <v/>
      </c>
      <c r="I386" s="77">
        <f>G386+H386+$B$18-$B$19</f>
        <v/>
      </c>
      <c r="J386" s="80">
        <f>IF($B$20=0,0,I386/$B$20)</f>
        <v/>
      </c>
    </row>
    <row r="387">
      <c r="A387" s="12" t="n">
        <v>321</v>
      </c>
      <c r="B387" s="11">
        <f>MAX(-0.2,MIN(0.5,_xlfn.NORM.INV(RAND(),$B$4,$B$5)))</f>
        <v/>
      </c>
      <c r="C387" s="11">
        <f>MAX(0.01,MIN(0.6,_xlfn.NORM.INV(RAND(),$B$6,$B$7)))</f>
        <v/>
      </c>
      <c r="D387" s="11">
        <f>MAX(0,MIN(0.05,_xlfn.NORM.INV(RAND(),$B$10,$B$11)))</f>
        <v/>
      </c>
      <c r="E387" s="11">
        <f>MAX(D387+0.01,MAX(0.03,MIN(0.3,_xlfn.NORM.INV(RAND(),$B$8,$B$9))))</f>
        <v/>
      </c>
      <c r="F387" s="75">
        <f>MAX(3,MIN(25,_xlfn.NORM.INV(RAND(),$B$12,$B$13)))</f>
        <v/>
      </c>
      <c r="G387" s="12">
        <f>SUMPRODUCT($B$14*((C387-$B$17)*(1-$B$15)+$B$17-$B$16)*(1+B387)^{1,2,3,4,5}/((1+E387)^{0.5,1.5,2.5,3.5,4.5}))</f>
        <v/>
      </c>
      <c r="H387" s="12">
        <f>(($B$14*(1+B387)^5*((C387-$B$17)*(1-$B$15)+$B$17-$B$16)*(1+D387)/MAX(E387-D387,0.000001))*$B$21+($B$14*(1+B387)^5*C387*F387)*(1-$B$21))/((1+E387)^4.5)</f>
        <v/>
      </c>
      <c r="I387" s="12">
        <f>G387+H387+$B$18-$B$19</f>
        <v/>
      </c>
      <c r="J387" s="76">
        <f>IF($B$20=0,0,I387/$B$20)</f>
        <v/>
      </c>
    </row>
    <row r="388">
      <c r="A388" s="77" t="n">
        <v>322</v>
      </c>
      <c r="B388" s="78">
        <f>MAX(-0.2,MIN(0.5,_xlfn.NORM.INV(RAND(),$B$4,$B$5)))</f>
        <v/>
      </c>
      <c r="C388" s="78">
        <f>MAX(0.01,MIN(0.6,_xlfn.NORM.INV(RAND(),$B$6,$B$7)))</f>
        <v/>
      </c>
      <c r="D388" s="78">
        <f>MAX(0,MIN(0.05,_xlfn.NORM.INV(RAND(),$B$10,$B$11)))</f>
        <v/>
      </c>
      <c r="E388" s="78">
        <f>MAX(D388+0.01,MAX(0.03,MIN(0.3,_xlfn.NORM.INV(RAND(),$B$8,$B$9))))</f>
        <v/>
      </c>
      <c r="F388" s="79">
        <f>MAX(3,MIN(25,_xlfn.NORM.INV(RAND(),$B$12,$B$13)))</f>
        <v/>
      </c>
      <c r="G388" s="77">
        <f>SUMPRODUCT($B$14*((C388-$B$17)*(1-$B$15)+$B$17-$B$16)*(1+B388)^{1,2,3,4,5}/((1+E388)^{0.5,1.5,2.5,3.5,4.5}))</f>
        <v/>
      </c>
      <c r="H388" s="77">
        <f>(($B$14*(1+B388)^5*((C388-$B$17)*(1-$B$15)+$B$17-$B$16)*(1+D388)/MAX(E388-D388,0.000001))*$B$21+($B$14*(1+B388)^5*C388*F388)*(1-$B$21))/((1+E388)^4.5)</f>
        <v/>
      </c>
      <c r="I388" s="77">
        <f>G388+H388+$B$18-$B$19</f>
        <v/>
      </c>
      <c r="J388" s="80">
        <f>IF($B$20=0,0,I388/$B$20)</f>
        <v/>
      </c>
    </row>
    <row r="389">
      <c r="A389" s="12" t="n">
        <v>323</v>
      </c>
      <c r="B389" s="11">
        <f>MAX(-0.2,MIN(0.5,_xlfn.NORM.INV(RAND(),$B$4,$B$5)))</f>
        <v/>
      </c>
      <c r="C389" s="11">
        <f>MAX(0.01,MIN(0.6,_xlfn.NORM.INV(RAND(),$B$6,$B$7)))</f>
        <v/>
      </c>
      <c r="D389" s="11">
        <f>MAX(0,MIN(0.05,_xlfn.NORM.INV(RAND(),$B$10,$B$11)))</f>
        <v/>
      </c>
      <c r="E389" s="11">
        <f>MAX(D389+0.01,MAX(0.03,MIN(0.3,_xlfn.NORM.INV(RAND(),$B$8,$B$9))))</f>
        <v/>
      </c>
      <c r="F389" s="75">
        <f>MAX(3,MIN(25,_xlfn.NORM.INV(RAND(),$B$12,$B$13)))</f>
        <v/>
      </c>
      <c r="G389" s="12">
        <f>SUMPRODUCT($B$14*((C389-$B$17)*(1-$B$15)+$B$17-$B$16)*(1+B389)^{1,2,3,4,5}/((1+E389)^{0.5,1.5,2.5,3.5,4.5}))</f>
        <v/>
      </c>
      <c r="H389" s="12">
        <f>(($B$14*(1+B389)^5*((C389-$B$17)*(1-$B$15)+$B$17-$B$16)*(1+D389)/MAX(E389-D389,0.000001))*$B$21+($B$14*(1+B389)^5*C389*F389)*(1-$B$21))/((1+E389)^4.5)</f>
        <v/>
      </c>
      <c r="I389" s="12">
        <f>G389+H389+$B$18-$B$19</f>
        <v/>
      </c>
      <c r="J389" s="76">
        <f>IF($B$20=0,0,I389/$B$20)</f>
        <v/>
      </c>
    </row>
    <row r="390">
      <c r="A390" s="77" t="n">
        <v>324</v>
      </c>
      <c r="B390" s="78">
        <f>MAX(-0.2,MIN(0.5,_xlfn.NORM.INV(RAND(),$B$4,$B$5)))</f>
        <v/>
      </c>
      <c r="C390" s="78">
        <f>MAX(0.01,MIN(0.6,_xlfn.NORM.INV(RAND(),$B$6,$B$7)))</f>
        <v/>
      </c>
      <c r="D390" s="78">
        <f>MAX(0,MIN(0.05,_xlfn.NORM.INV(RAND(),$B$10,$B$11)))</f>
        <v/>
      </c>
      <c r="E390" s="78">
        <f>MAX(D390+0.01,MAX(0.03,MIN(0.3,_xlfn.NORM.INV(RAND(),$B$8,$B$9))))</f>
        <v/>
      </c>
      <c r="F390" s="79">
        <f>MAX(3,MIN(25,_xlfn.NORM.INV(RAND(),$B$12,$B$13)))</f>
        <v/>
      </c>
      <c r="G390" s="77">
        <f>SUMPRODUCT($B$14*((C390-$B$17)*(1-$B$15)+$B$17-$B$16)*(1+B390)^{1,2,3,4,5}/((1+E390)^{0.5,1.5,2.5,3.5,4.5}))</f>
        <v/>
      </c>
      <c r="H390" s="77">
        <f>(($B$14*(1+B390)^5*((C390-$B$17)*(1-$B$15)+$B$17-$B$16)*(1+D390)/MAX(E390-D390,0.000001))*$B$21+($B$14*(1+B390)^5*C390*F390)*(1-$B$21))/((1+E390)^4.5)</f>
        <v/>
      </c>
      <c r="I390" s="77">
        <f>G390+H390+$B$18-$B$19</f>
        <v/>
      </c>
      <c r="J390" s="80">
        <f>IF($B$20=0,0,I390/$B$20)</f>
        <v/>
      </c>
    </row>
    <row r="391">
      <c r="A391" s="12" t="n">
        <v>325</v>
      </c>
      <c r="B391" s="11">
        <f>MAX(-0.2,MIN(0.5,_xlfn.NORM.INV(RAND(),$B$4,$B$5)))</f>
        <v/>
      </c>
      <c r="C391" s="11">
        <f>MAX(0.01,MIN(0.6,_xlfn.NORM.INV(RAND(),$B$6,$B$7)))</f>
        <v/>
      </c>
      <c r="D391" s="11">
        <f>MAX(0,MIN(0.05,_xlfn.NORM.INV(RAND(),$B$10,$B$11)))</f>
        <v/>
      </c>
      <c r="E391" s="11">
        <f>MAX(D391+0.01,MAX(0.03,MIN(0.3,_xlfn.NORM.INV(RAND(),$B$8,$B$9))))</f>
        <v/>
      </c>
      <c r="F391" s="75">
        <f>MAX(3,MIN(25,_xlfn.NORM.INV(RAND(),$B$12,$B$13)))</f>
        <v/>
      </c>
      <c r="G391" s="12">
        <f>SUMPRODUCT($B$14*((C391-$B$17)*(1-$B$15)+$B$17-$B$16)*(1+B391)^{1,2,3,4,5}/((1+E391)^{0.5,1.5,2.5,3.5,4.5}))</f>
        <v/>
      </c>
      <c r="H391" s="12">
        <f>(($B$14*(1+B391)^5*((C391-$B$17)*(1-$B$15)+$B$17-$B$16)*(1+D391)/MAX(E391-D391,0.000001))*$B$21+($B$14*(1+B391)^5*C391*F391)*(1-$B$21))/((1+E391)^4.5)</f>
        <v/>
      </c>
      <c r="I391" s="12">
        <f>G391+H391+$B$18-$B$19</f>
        <v/>
      </c>
      <c r="J391" s="76">
        <f>IF($B$20=0,0,I391/$B$20)</f>
        <v/>
      </c>
    </row>
    <row r="392">
      <c r="A392" s="77" t="n">
        <v>326</v>
      </c>
      <c r="B392" s="78">
        <f>MAX(-0.2,MIN(0.5,_xlfn.NORM.INV(RAND(),$B$4,$B$5)))</f>
        <v/>
      </c>
      <c r="C392" s="78">
        <f>MAX(0.01,MIN(0.6,_xlfn.NORM.INV(RAND(),$B$6,$B$7)))</f>
        <v/>
      </c>
      <c r="D392" s="78">
        <f>MAX(0,MIN(0.05,_xlfn.NORM.INV(RAND(),$B$10,$B$11)))</f>
        <v/>
      </c>
      <c r="E392" s="78">
        <f>MAX(D392+0.01,MAX(0.03,MIN(0.3,_xlfn.NORM.INV(RAND(),$B$8,$B$9))))</f>
        <v/>
      </c>
      <c r="F392" s="79">
        <f>MAX(3,MIN(25,_xlfn.NORM.INV(RAND(),$B$12,$B$13)))</f>
        <v/>
      </c>
      <c r="G392" s="77">
        <f>SUMPRODUCT($B$14*((C392-$B$17)*(1-$B$15)+$B$17-$B$16)*(1+B392)^{1,2,3,4,5}/((1+E392)^{0.5,1.5,2.5,3.5,4.5}))</f>
        <v/>
      </c>
      <c r="H392" s="77">
        <f>(($B$14*(1+B392)^5*((C392-$B$17)*(1-$B$15)+$B$17-$B$16)*(1+D392)/MAX(E392-D392,0.000001))*$B$21+($B$14*(1+B392)^5*C392*F392)*(1-$B$21))/((1+E392)^4.5)</f>
        <v/>
      </c>
      <c r="I392" s="77">
        <f>G392+H392+$B$18-$B$19</f>
        <v/>
      </c>
      <c r="J392" s="80">
        <f>IF($B$20=0,0,I392/$B$20)</f>
        <v/>
      </c>
    </row>
    <row r="393">
      <c r="A393" s="12" t="n">
        <v>327</v>
      </c>
      <c r="B393" s="11">
        <f>MAX(-0.2,MIN(0.5,_xlfn.NORM.INV(RAND(),$B$4,$B$5)))</f>
        <v/>
      </c>
      <c r="C393" s="11">
        <f>MAX(0.01,MIN(0.6,_xlfn.NORM.INV(RAND(),$B$6,$B$7)))</f>
        <v/>
      </c>
      <c r="D393" s="11">
        <f>MAX(0,MIN(0.05,_xlfn.NORM.INV(RAND(),$B$10,$B$11)))</f>
        <v/>
      </c>
      <c r="E393" s="11">
        <f>MAX(D393+0.01,MAX(0.03,MIN(0.3,_xlfn.NORM.INV(RAND(),$B$8,$B$9))))</f>
        <v/>
      </c>
      <c r="F393" s="75">
        <f>MAX(3,MIN(25,_xlfn.NORM.INV(RAND(),$B$12,$B$13)))</f>
        <v/>
      </c>
      <c r="G393" s="12">
        <f>SUMPRODUCT($B$14*((C393-$B$17)*(1-$B$15)+$B$17-$B$16)*(1+B393)^{1,2,3,4,5}/((1+E393)^{0.5,1.5,2.5,3.5,4.5}))</f>
        <v/>
      </c>
      <c r="H393" s="12">
        <f>(($B$14*(1+B393)^5*((C393-$B$17)*(1-$B$15)+$B$17-$B$16)*(1+D393)/MAX(E393-D393,0.000001))*$B$21+($B$14*(1+B393)^5*C393*F393)*(1-$B$21))/((1+E393)^4.5)</f>
        <v/>
      </c>
      <c r="I393" s="12">
        <f>G393+H393+$B$18-$B$19</f>
        <v/>
      </c>
      <c r="J393" s="76">
        <f>IF($B$20=0,0,I393/$B$20)</f>
        <v/>
      </c>
    </row>
    <row r="394">
      <c r="A394" s="77" t="n">
        <v>328</v>
      </c>
      <c r="B394" s="78">
        <f>MAX(-0.2,MIN(0.5,_xlfn.NORM.INV(RAND(),$B$4,$B$5)))</f>
        <v/>
      </c>
      <c r="C394" s="78">
        <f>MAX(0.01,MIN(0.6,_xlfn.NORM.INV(RAND(),$B$6,$B$7)))</f>
        <v/>
      </c>
      <c r="D394" s="78">
        <f>MAX(0,MIN(0.05,_xlfn.NORM.INV(RAND(),$B$10,$B$11)))</f>
        <v/>
      </c>
      <c r="E394" s="78">
        <f>MAX(D394+0.01,MAX(0.03,MIN(0.3,_xlfn.NORM.INV(RAND(),$B$8,$B$9))))</f>
        <v/>
      </c>
      <c r="F394" s="79">
        <f>MAX(3,MIN(25,_xlfn.NORM.INV(RAND(),$B$12,$B$13)))</f>
        <v/>
      </c>
      <c r="G394" s="77">
        <f>SUMPRODUCT($B$14*((C394-$B$17)*(1-$B$15)+$B$17-$B$16)*(1+B394)^{1,2,3,4,5}/((1+E394)^{0.5,1.5,2.5,3.5,4.5}))</f>
        <v/>
      </c>
      <c r="H394" s="77">
        <f>(($B$14*(1+B394)^5*((C394-$B$17)*(1-$B$15)+$B$17-$B$16)*(1+D394)/MAX(E394-D394,0.000001))*$B$21+($B$14*(1+B394)^5*C394*F394)*(1-$B$21))/((1+E394)^4.5)</f>
        <v/>
      </c>
      <c r="I394" s="77">
        <f>G394+H394+$B$18-$B$19</f>
        <v/>
      </c>
      <c r="J394" s="80">
        <f>IF($B$20=0,0,I394/$B$20)</f>
        <v/>
      </c>
    </row>
    <row r="395">
      <c r="A395" s="12" t="n">
        <v>329</v>
      </c>
      <c r="B395" s="11">
        <f>MAX(-0.2,MIN(0.5,_xlfn.NORM.INV(RAND(),$B$4,$B$5)))</f>
        <v/>
      </c>
      <c r="C395" s="11">
        <f>MAX(0.01,MIN(0.6,_xlfn.NORM.INV(RAND(),$B$6,$B$7)))</f>
        <v/>
      </c>
      <c r="D395" s="11">
        <f>MAX(0,MIN(0.05,_xlfn.NORM.INV(RAND(),$B$10,$B$11)))</f>
        <v/>
      </c>
      <c r="E395" s="11">
        <f>MAX(D395+0.01,MAX(0.03,MIN(0.3,_xlfn.NORM.INV(RAND(),$B$8,$B$9))))</f>
        <v/>
      </c>
      <c r="F395" s="75">
        <f>MAX(3,MIN(25,_xlfn.NORM.INV(RAND(),$B$12,$B$13)))</f>
        <v/>
      </c>
      <c r="G395" s="12">
        <f>SUMPRODUCT($B$14*((C395-$B$17)*(1-$B$15)+$B$17-$B$16)*(1+B395)^{1,2,3,4,5}/((1+E395)^{0.5,1.5,2.5,3.5,4.5}))</f>
        <v/>
      </c>
      <c r="H395" s="12">
        <f>(($B$14*(1+B395)^5*((C395-$B$17)*(1-$B$15)+$B$17-$B$16)*(1+D395)/MAX(E395-D395,0.000001))*$B$21+($B$14*(1+B395)^5*C395*F395)*(1-$B$21))/((1+E395)^4.5)</f>
        <v/>
      </c>
      <c r="I395" s="12">
        <f>G395+H395+$B$18-$B$19</f>
        <v/>
      </c>
      <c r="J395" s="76">
        <f>IF($B$20=0,0,I395/$B$20)</f>
        <v/>
      </c>
    </row>
    <row r="396">
      <c r="A396" s="77" t="n">
        <v>330</v>
      </c>
      <c r="B396" s="78">
        <f>MAX(-0.2,MIN(0.5,_xlfn.NORM.INV(RAND(),$B$4,$B$5)))</f>
        <v/>
      </c>
      <c r="C396" s="78">
        <f>MAX(0.01,MIN(0.6,_xlfn.NORM.INV(RAND(),$B$6,$B$7)))</f>
        <v/>
      </c>
      <c r="D396" s="78">
        <f>MAX(0,MIN(0.05,_xlfn.NORM.INV(RAND(),$B$10,$B$11)))</f>
        <v/>
      </c>
      <c r="E396" s="78">
        <f>MAX(D396+0.01,MAX(0.03,MIN(0.3,_xlfn.NORM.INV(RAND(),$B$8,$B$9))))</f>
        <v/>
      </c>
      <c r="F396" s="79">
        <f>MAX(3,MIN(25,_xlfn.NORM.INV(RAND(),$B$12,$B$13)))</f>
        <v/>
      </c>
      <c r="G396" s="77">
        <f>SUMPRODUCT($B$14*((C396-$B$17)*(1-$B$15)+$B$17-$B$16)*(1+B396)^{1,2,3,4,5}/((1+E396)^{0.5,1.5,2.5,3.5,4.5}))</f>
        <v/>
      </c>
      <c r="H396" s="77">
        <f>(($B$14*(1+B396)^5*((C396-$B$17)*(1-$B$15)+$B$17-$B$16)*(1+D396)/MAX(E396-D396,0.000001))*$B$21+($B$14*(1+B396)^5*C396*F396)*(1-$B$21))/((1+E396)^4.5)</f>
        <v/>
      </c>
      <c r="I396" s="77">
        <f>G396+H396+$B$18-$B$19</f>
        <v/>
      </c>
      <c r="J396" s="80">
        <f>IF($B$20=0,0,I396/$B$20)</f>
        <v/>
      </c>
    </row>
    <row r="397">
      <c r="A397" s="12" t="n">
        <v>331</v>
      </c>
      <c r="B397" s="11">
        <f>MAX(-0.2,MIN(0.5,_xlfn.NORM.INV(RAND(),$B$4,$B$5)))</f>
        <v/>
      </c>
      <c r="C397" s="11">
        <f>MAX(0.01,MIN(0.6,_xlfn.NORM.INV(RAND(),$B$6,$B$7)))</f>
        <v/>
      </c>
      <c r="D397" s="11">
        <f>MAX(0,MIN(0.05,_xlfn.NORM.INV(RAND(),$B$10,$B$11)))</f>
        <v/>
      </c>
      <c r="E397" s="11">
        <f>MAX(D397+0.01,MAX(0.03,MIN(0.3,_xlfn.NORM.INV(RAND(),$B$8,$B$9))))</f>
        <v/>
      </c>
      <c r="F397" s="75">
        <f>MAX(3,MIN(25,_xlfn.NORM.INV(RAND(),$B$12,$B$13)))</f>
        <v/>
      </c>
      <c r="G397" s="12">
        <f>SUMPRODUCT($B$14*((C397-$B$17)*(1-$B$15)+$B$17-$B$16)*(1+B397)^{1,2,3,4,5}/((1+E397)^{0.5,1.5,2.5,3.5,4.5}))</f>
        <v/>
      </c>
      <c r="H397" s="12">
        <f>(($B$14*(1+B397)^5*((C397-$B$17)*(1-$B$15)+$B$17-$B$16)*(1+D397)/MAX(E397-D397,0.000001))*$B$21+($B$14*(1+B397)^5*C397*F397)*(1-$B$21))/((1+E397)^4.5)</f>
        <v/>
      </c>
      <c r="I397" s="12">
        <f>G397+H397+$B$18-$B$19</f>
        <v/>
      </c>
      <c r="J397" s="76">
        <f>IF($B$20=0,0,I397/$B$20)</f>
        <v/>
      </c>
    </row>
    <row r="398">
      <c r="A398" s="77" t="n">
        <v>332</v>
      </c>
      <c r="B398" s="78">
        <f>MAX(-0.2,MIN(0.5,_xlfn.NORM.INV(RAND(),$B$4,$B$5)))</f>
        <v/>
      </c>
      <c r="C398" s="78">
        <f>MAX(0.01,MIN(0.6,_xlfn.NORM.INV(RAND(),$B$6,$B$7)))</f>
        <v/>
      </c>
      <c r="D398" s="78">
        <f>MAX(0,MIN(0.05,_xlfn.NORM.INV(RAND(),$B$10,$B$11)))</f>
        <v/>
      </c>
      <c r="E398" s="78">
        <f>MAX(D398+0.01,MAX(0.03,MIN(0.3,_xlfn.NORM.INV(RAND(),$B$8,$B$9))))</f>
        <v/>
      </c>
      <c r="F398" s="79">
        <f>MAX(3,MIN(25,_xlfn.NORM.INV(RAND(),$B$12,$B$13)))</f>
        <v/>
      </c>
      <c r="G398" s="77">
        <f>SUMPRODUCT($B$14*((C398-$B$17)*(1-$B$15)+$B$17-$B$16)*(1+B398)^{1,2,3,4,5}/((1+E398)^{0.5,1.5,2.5,3.5,4.5}))</f>
        <v/>
      </c>
      <c r="H398" s="77">
        <f>(($B$14*(1+B398)^5*((C398-$B$17)*(1-$B$15)+$B$17-$B$16)*(1+D398)/MAX(E398-D398,0.000001))*$B$21+($B$14*(1+B398)^5*C398*F398)*(1-$B$21))/((1+E398)^4.5)</f>
        <v/>
      </c>
      <c r="I398" s="77">
        <f>G398+H398+$B$18-$B$19</f>
        <v/>
      </c>
      <c r="J398" s="80">
        <f>IF($B$20=0,0,I398/$B$20)</f>
        <v/>
      </c>
    </row>
    <row r="399">
      <c r="A399" s="12" t="n">
        <v>333</v>
      </c>
      <c r="B399" s="11">
        <f>MAX(-0.2,MIN(0.5,_xlfn.NORM.INV(RAND(),$B$4,$B$5)))</f>
        <v/>
      </c>
      <c r="C399" s="11">
        <f>MAX(0.01,MIN(0.6,_xlfn.NORM.INV(RAND(),$B$6,$B$7)))</f>
        <v/>
      </c>
      <c r="D399" s="11">
        <f>MAX(0,MIN(0.05,_xlfn.NORM.INV(RAND(),$B$10,$B$11)))</f>
        <v/>
      </c>
      <c r="E399" s="11">
        <f>MAX(D399+0.01,MAX(0.03,MIN(0.3,_xlfn.NORM.INV(RAND(),$B$8,$B$9))))</f>
        <v/>
      </c>
      <c r="F399" s="75">
        <f>MAX(3,MIN(25,_xlfn.NORM.INV(RAND(),$B$12,$B$13)))</f>
        <v/>
      </c>
      <c r="G399" s="12">
        <f>SUMPRODUCT($B$14*((C399-$B$17)*(1-$B$15)+$B$17-$B$16)*(1+B399)^{1,2,3,4,5}/((1+E399)^{0.5,1.5,2.5,3.5,4.5}))</f>
        <v/>
      </c>
      <c r="H399" s="12">
        <f>(($B$14*(1+B399)^5*((C399-$B$17)*(1-$B$15)+$B$17-$B$16)*(1+D399)/MAX(E399-D399,0.000001))*$B$21+($B$14*(1+B399)^5*C399*F399)*(1-$B$21))/((1+E399)^4.5)</f>
        <v/>
      </c>
      <c r="I399" s="12">
        <f>G399+H399+$B$18-$B$19</f>
        <v/>
      </c>
      <c r="J399" s="76">
        <f>IF($B$20=0,0,I399/$B$20)</f>
        <v/>
      </c>
    </row>
    <row r="400">
      <c r="A400" s="77" t="n">
        <v>334</v>
      </c>
      <c r="B400" s="78">
        <f>MAX(-0.2,MIN(0.5,_xlfn.NORM.INV(RAND(),$B$4,$B$5)))</f>
        <v/>
      </c>
      <c r="C400" s="78">
        <f>MAX(0.01,MIN(0.6,_xlfn.NORM.INV(RAND(),$B$6,$B$7)))</f>
        <v/>
      </c>
      <c r="D400" s="78">
        <f>MAX(0,MIN(0.05,_xlfn.NORM.INV(RAND(),$B$10,$B$11)))</f>
        <v/>
      </c>
      <c r="E400" s="78">
        <f>MAX(D400+0.01,MAX(0.03,MIN(0.3,_xlfn.NORM.INV(RAND(),$B$8,$B$9))))</f>
        <v/>
      </c>
      <c r="F400" s="79">
        <f>MAX(3,MIN(25,_xlfn.NORM.INV(RAND(),$B$12,$B$13)))</f>
        <v/>
      </c>
      <c r="G400" s="77">
        <f>SUMPRODUCT($B$14*((C400-$B$17)*(1-$B$15)+$B$17-$B$16)*(1+B400)^{1,2,3,4,5}/((1+E400)^{0.5,1.5,2.5,3.5,4.5}))</f>
        <v/>
      </c>
      <c r="H400" s="77">
        <f>(($B$14*(1+B400)^5*((C400-$B$17)*(1-$B$15)+$B$17-$B$16)*(1+D400)/MAX(E400-D400,0.000001))*$B$21+($B$14*(1+B400)^5*C400*F400)*(1-$B$21))/((1+E400)^4.5)</f>
        <v/>
      </c>
      <c r="I400" s="77">
        <f>G400+H400+$B$18-$B$19</f>
        <v/>
      </c>
      <c r="J400" s="80">
        <f>IF($B$20=0,0,I400/$B$20)</f>
        <v/>
      </c>
    </row>
    <row r="401">
      <c r="A401" s="12" t="n">
        <v>335</v>
      </c>
      <c r="B401" s="11">
        <f>MAX(-0.2,MIN(0.5,_xlfn.NORM.INV(RAND(),$B$4,$B$5)))</f>
        <v/>
      </c>
      <c r="C401" s="11">
        <f>MAX(0.01,MIN(0.6,_xlfn.NORM.INV(RAND(),$B$6,$B$7)))</f>
        <v/>
      </c>
      <c r="D401" s="11">
        <f>MAX(0,MIN(0.05,_xlfn.NORM.INV(RAND(),$B$10,$B$11)))</f>
        <v/>
      </c>
      <c r="E401" s="11">
        <f>MAX(D401+0.01,MAX(0.03,MIN(0.3,_xlfn.NORM.INV(RAND(),$B$8,$B$9))))</f>
        <v/>
      </c>
      <c r="F401" s="75">
        <f>MAX(3,MIN(25,_xlfn.NORM.INV(RAND(),$B$12,$B$13)))</f>
        <v/>
      </c>
      <c r="G401" s="12">
        <f>SUMPRODUCT($B$14*((C401-$B$17)*(1-$B$15)+$B$17-$B$16)*(1+B401)^{1,2,3,4,5}/((1+E401)^{0.5,1.5,2.5,3.5,4.5}))</f>
        <v/>
      </c>
      <c r="H401" s="12">
        <f>(($B$14*(1+B401)^5*((C401-$B$17)*(1-$B$15)+$B$17-$B$16)*(1+D401)/MAX(E401-D401,0.000001))*$B$21+($B$14*(1+B401)^5*C401*F401)*(1-$B$21))/((1+E401)^4.5)</f>
        <v/>
      </c>
      <c r="I401" s="12">
        <f>G401+H401+$B$18-$B$19</f>
        <v/>
      </c>
      <c r="J401" s="76">
        <f>IF($B$20=0,0,I401/$B$20)</f>
        <v/>
      </c>
    </row>
    <row r="402">
      <c r="A402" s="77" t="n">
        <v>336</v>
      </c>
      <c r="B402" s="78">
        <f>MAX(-0.2,MIN(0.5,_xlfn.NORM.INV(RAND(),$B$4,$B$5)))</f>
        <v/>
      </c>
      <c r="C402" s="78">
        <f>MAX(0.01,MIN(0.6,_xlfn.NORM.INV(RAND(),$B$6,$B$7)))</f>
        <v/>
      </c>
      <c r="D402" s="78">
        <f>MAX(0,MIN(0.05,_xlfn.NORM.INV(RAND(),$B$10,$B$11)))</f>
        <v/>
      </c>
      <c r="E402" s="78">
        <f>MAX(D402+0.01,MAX(0.03,MIN(0.3,_xlfn.NORM.INV(RAND(),$B$8,$B$9))))</f>
        <v/>
      </c>
      <c r="F402" s="79">
        <f>MAX(3,MIN(25,_xlfn.NORM.INV(RAND(),$B$12,$B$13)))</f>
        <v/>
      </c>
      <c r="G402" s="77">
        <f>SUMPRODUCT($B$14*((C402-$B$17)*(1-$B$15)+$B$17-$B$16)*(1+B402)^{1,2,3,4,5}/((1+E402)^{0.5,1.5,2.5,3.5,4.5}))</f>
        <v/>
      </c>
      <c r="H402" s="77">
        <f>(($B$14*(1+B402)^5*((C402-$B$17)*(1-$B$15)+$B$17-$B$16)*(1+D402)/MAX(E402-D402,0.000001))*$B$21+($B$14*(1+B402)^5*C402*F402)*(1-$B$21))/((1+E402)^4.5)</f>
        <v/>
      </c>
      <c r="I402" s="77">
        <f>G402+H402+$B$18-$B$19</f>
        <v/>
      </c>
      <c r="J402" s="80">
        <f>IF($B$20=0,0,I402/$B$20)</f>
        <v/>
      </c>
    </row>
    <row r="403">
      <c r="A403" s="12" t="n">
        <v>337</v>
      </c>
      <c r="B403" s="11">
        <f>MAX(-0.2,MIN(0.5,_xlfn.NORM.INV(RAND(),$B$4,$B$5)))</f>
        <v/>
      </c>
      <c r="C403" s="11">
        <f>MAX(0.01,MIN(0.6,_xlfn.NORM.INV(RAND(),$B$6,$B$7)))</f>
        <v/>
      </c>
      <c r="D403" s="11">
        <f>MAX(0,MIN(0.05,_xlfn.NORM.INV(RAND(),$B$10,$B$11)))</f>
        <v/>
      </c>
      <c r="E403" s="11">
        <f>MAX(D403+0.01,MAX(0.03,MIN(0.3,_xlfn.NORM.INV(RAND(),$B$8,$B$9))))</f>
        <v/>
      </c>
      <c r="F403" s="75">
        <f>MAX(3,MIN(25,_xlfn.NORM.INV(RAND(),$B$12,$B$13)))</f>
        <v/>
      </c>
      <c r="G403" s="12">
        <f>SUMPRODUCT($B$14*((C403-$B$17)*(1-$B$15)+$B$17-$B$16)*(1+B403)^{1,2,3,4,5}/((1+E403)^{0.5,1.5,2.5,3.5,4.5}))</f>
        <v/>
      </c>
      <c r="H403" s="12">
        <f>(($B$14*(1+B403)^5*((C403-$B$17)*(1-$B$15)+$B$17-$B$16)*(1+D403)/MAX(E403-D403,0.000001))*$B$21+($B$14*(1+B403)^5*C403*F403)*(1-$B$21))/((1+E403)^4.5)</f>
        <v/>
      </c>
      <c r="I403" s="12">
        <f>G403+H403+$B$18-$B$19</f>
        <v/>
      </c>
      <c r="J403" s="76">
        <f>IF($B$20=0,0,I403/$B$20)</f>
        <v/>
      </c>
    </row>
    <row r="404">
      <c r="A404" s="77" t="n">
        <v>338</v>
      </c>
      <c r="B404" s="78">
        <f>MAX(-0.2,MIN(0.5,_xlfn.NORM.INV(RAND(),$B$4,$B$5)))</f>
        <v/>
      </c>
      <c r="C404" s="78">
        <f>MAX(0.01,MIN(0.6,_xlfn.NORM.INV(RAND(),$B$6,$B$7)))</f>
        <v/>
      </c>
      <c r="D404" s="78">
        <f>MAX(0,MIN(0.05,_xlfn.NORM.INV(RAND(),$B$10,$B$11)))</f>
        <v/>
      </c>
      <c r="E404" s="78">
        <f>MAX(D404+0.01,MAX(0.03,MIN(0.3,_xlfn.NORM.INV(RAND(),$B$8,$B$9))))</f>
        <v/>
      </c>
      <c r="F404" s="79">
        <f>MAX(3,MIN(25,_xlfn.NORM.INV(RAND(),$B$12,$B$13)))</f>
        <v/>
      </c>
      <c r="G404" s="77">
        <f>SUMPRODUCT($B$14*((C404-$B$17)*(1-$B$15)+$B$17-$B$16)*(1+B404)^{1,2,3,4,5}/((1+E404)^{0.5,1.5,2.5,3.5,4.5}))</f>
        <v/>
      </c>
      <c r="H404" s="77">
        <f>(($B$14*(1+B404)^5*((C404-$B$17)*(1-$B$15)+$B$17-$B$16)*(1+D404)/MAX(E404-D404,0.000001))*$B$21+($B$14*(1+B404)^5*C404*F404)*(1-$B$21))/((1+E404)^4.5)</f>
        <v/>
      </c>
      <c r="I404" s="77">
        <f>G404+H404+$B$18-$B$19</f>
        <v/>
      </c>
      <c r="J404" s="80">
        <f>IF($B$20=0,0,I404/$B$20)</f>
        <v/>
      </c>
    </row>
    <row r="405">
      <c r="A405" s="12" t="n">
        <v>339</v>
      </c>
      <c r="B405" s="11">
        <f>MAX(-0.2,MIN(0.5,_xlfn.NORM.INV(RAND(),$B$4,$B$5)))</f>
        <v/>
      </c>
      <c r="C405" s="11">
        <f>MAX(0.01,MIN(0.6,_xlfn.NORM.INV(RAND(),$B$6,$B$7)))</f>
        <v/>
      </c>
      <c r="D405" s="11">
        <f>MAX(0,MIN(0.05,_xlfn.NORM.INV(RAND(),$B$10,$B$11)))</f>
        <v/>
      </c>
      <c r="E405" s="11">
        <f>MAX(D405+0.01,MAX(0.03,MIN(0.3,_xlfn.NORM.INV(RAND(),$B$8,$B$9))))</f>
        <v/>
      </c>
      <c r="F405" s="75">
        <f>MAX(3,MIN(25,_xlfn.NORM.INV(RAND(),$B$12,$B$13)))</f>
        <v/>
      </c>
      <c r="G405" s="12">
        <f>SUMPRODUCT($B$14*((C405-$B$17)*(1-$B$15)+$B$17-$B$16)*(1+B405)^{1,2,3,4,5}/((1+E405)^{0.5,1.5,2.5,3.5,4.5}))</f>
        <v/>
      </c>
      <c r="H405" s="12">
        <f>(($B$14*(1+B405)^5*((C405-$B$17)*(1-$B$15)+$B$17-$B$16)*(1+D405)/MAX(E405-D405,0.000001))*$B$21+($B$14*(1+B405)^5*C405*F405)*(1-$B$21))/((1+E405)^4.5)</f>
        <v/>
      </c>
      <c r="I405" s="12">
        <f>G405+H405+$B$18-$B$19</f>
        <v/>
      </c>
      <c r="J405" s="76">
        <f>IF($B$20=0,0,I405/$B$20)</f>
        <v/>
      </c>
    </row>
    <row r="406">
      <c r="A406" s="77" t="n">
        <v>340</v>
      </c>
      <c r="B406" s="78">
        <f>MAX(-0.2,MIN(0.5,_xlfn.NORM.INV(RAND(),$B$4,$B$5)))</f>
        <v/>
      </c>
      <c r="C406" s="78">
        <f>MAX(0.01,MIN(0.6,_xlfn.NORM.INV(RAND(),$B$6,$B$7)))</f>
        <v/>
      </c>
      <c r="D406" s="78">
        <f>MAX(0,MIN(0.05,_xlfn.NORM.INV(RAND(),$B$10,$B$11)))</f>
        <v/>
      </c>
      <c r="E406" s="78">
        <f>MAX(D406+0.01,MAX(0.03,MIN(0.3,_xlfn.NORM.INV(RAND(),$B$8,$B$9))))</f>
        <v/>
      </c>
      <c r="F406" s="79">
        <f>MAX(3,MIN(25,_xlfn.NORM.INV(RAND(),$B$12,$B$13)))</f>
        <v/>
      </c>
      <c r="G406" s="77">
        <f>SUMPRODUCT($B$14*((C406-$B$17)*(1-$B$15)+$B$17-$B$16)*(1+B406)^{1,2,3,4,5}/((1+E406)^{0.5,1.5,2.5,3.5,4.5}))</f>
        <v/>
      </c>
      <c r="H406" s="77">
        <f>(($B$14*(1+B406)^5*((C406-$B$17)*(1-$B$15)+$B$17-$B$16)*(1+D406)/MAX(E406-D406,0.000001))*$B$21+($B$14*(1+B406)^5*C406*F406)*(1-$B$21))/((1+E406)^4.5)</f>
        <v/>
      </c>
      <c r="I406" s="77">
        <f>G406+H406+$B$18-$B$19</f>
        <v/>
      </c>
      <c r="J406" s="80">
        <f>IF($B$20=0,0,I406/$B$20)</f>
        <v/>
      </c>
    </row>
    <row r="407">
      <c r="A407" s="12" t="n">
        <v>341</v>
      </c>
      <c r="B407" s="11">
        <f>MAX(-0.2,MIN(0.5,_xlfn.NORM.INV(RAND(),$B$4,$B$5)))</f>
        <v/>
      </c>
      <c r="C407" s="11">
        <f>MAX(0.01,MIN(0.6,_xlfn.NORM.INV(RAND(),$B$6,$B$7)))</f>
        <v/>
      </c>
      <c r="D407" s="11">
        <f>MAX(0,MIN(0.05,_xlfn.NORM.INV(RAND(),$B$10,$B$11)))</f>
        <v/>
      </c>
      <c r="E407" s="11">
        <f>MAX(D407+0.01,MAX(0.03,MIN(0.3,_xlfn.NORM.INV(RAND(),$B$8,$B$9))))</f>
        <v/>
      </c>
      <c r="F407" s="75">
        <f>MAX(3,MIN(25,_xlfn.NORM.INV(RAND(),$B$12,$B$13)))</f>
        <v/>
      </c>
      <c r="G407" s="12">
        <f>SUMPRODUCT($B$14*((C407-$B$17)*(1-$B$15)+$B$17-$B$16)*(1+B407)^{1,2,3,4,5}/((1+E407)^{0.5,1.5,2.5,3.5,4.5}))</f>
        <v/>
      </c>
      <c r="H407" s="12">
        <f>(($B$14*(1+B407)^5*((C407-$B$17)*(1-$B$15)+$B$17-$B$16)*(1+D407)/MAX(E407-D407,0.000001))*$B$21+($B$14*(1+B407)^5*C407*F407)*(1-$B$21))/((1+E407)^4.5)</f>
        <v/>
      </c>
      <c r="I407" s="12">
        <f>G407+H407+$B$18-$B$19</f>
        <v/>
      </c>
      <c r="J407" s="76">
        <f>IF($B$20=0,0,I407/$B$20)</f>
        <v/>
      </c>
    </row>
    <row r="408">
      <c r="A408" s="77" t="n">
        <v>342</v>
      </c>
      <c r="B408" s="78">
        <f>MAX(-0.2,MIN(0.5,_xlfn.NORM.INV(RAND(),$B$4,$B$5)))</f>
        <v/>
      </c>
      <c r="C408" s="78">
        <f>MAX(0.01,MIN(0.6,_xlfn.NORM.INV(RAND(),$B$6,$B$7)))</f>
        <v/>
      </c>
      <c r="D408" s="78">
        <f>MAX(0,MIN(0.05,_xlfn.NORM.INV(RAND(),$B$10,$B$11)))</f>
        <v/>
      </c>
      <c r="E408" s="78">
        <f>MAX(D408+0.01,MAX(0.03,MIN(0.3,_xlfn.NORM.INV(RAND(),$B$8,$B$9))))</f>
        <v/>
      </c>
      <c r="F408" s="79">
        <f>MAX(3,MIN(25,_xlfn.NORM.INV(RAND(),$B$12,$B$13)))</f>
        <v/>
      </c>
      <c r="G408" s="77">
        <f>SUMPRODUCT($B$14*((C408-$B$17)*(1-$B$15)+$B$17-$B$16)*(1+B408)^{1,2,3,4,5}/((1+E408)^{0.5,1.5,2.5,3.5,4.5}))</f>
        <v/>
      </c>
      <c r="H408" s="77">
        <f>(($B$14*(1+B408)^5*((C408-$B$17)*(1-$B$15)+$B$17-$B$16)*(1+D408)/MAX(E408-D408,0.000001))*$B$21+($B$14*(1+B408)^5*C408*F408)*(1-$B$21))/((1+E408)^4.5)</f>
        <v/>
      </c>
      <c r="I408" s="77">
        <f>G408+H408+$B$18-$B$19</f>
        <v/>
      </c>
      <c r="J408" s="80">
        <f>IF($B$20=0,0,I408/$B$20)</f>
        <v/>
      </c>
    </row>
    <row r="409">
      <c r="A409" s="12" t="n">
        <v>343</v>
      </c>
      <c r="B409" s="11">
        <f>MAX(-0.2,MIN(0.5,_xlfn.NORM.INV(RAND(),$B$4,$B$5)))</f>
        <v/>
      </c>
      <c r="C409" s="11">
        <f>MAX(0.01,MIN(0.6,_xlfn.NORM.INV(RAND(),$B$6,$B$7)))</f>
        <v/>
      </c>
      <c r="D409" s="11">
        <f>MAX(0,MIN(0.05,_xlfn.NORM.INV(RAND(),$B$10,$B$11)))</f>
        <v/>
      </c>
      <c r="E409" s="11">
        <f>MAX(D409+0.01,MAX(0.03,MIN(0.3,_xlfn.NORM.INV(RAND(),$B$8,$B$9))))</f>
        <v/>
      </c>
      <c r="F409" s="75">
        <f>MAX(3,MIN(25,_xlfn.NORM.INV(RAND(),$B$12,$B$13)))</f>
        <v/>
      </c>
      <c r="G409" s="12">
        <f>SUMPRODUCT($B$14*((C409-$B$17)*(1-$B$15)+$B$17-$B$16)*(1+B409)^{1,2,3,4,5}/((1+E409)^{0.5,1.5,2.5,3.5,4.5}))</f>
        <v/>
      </c>
      <c r="H409" s="12">
        <f>(($B$14*(1+B409)^5*((C409-$B$17)*(1-$B$15)+$B$17-$B$16)*(1+D409)/MAX(E409-D409,0.000001))*$B$21+($B$14*(1+B409)^5*C409*F409)*(1-$B$21))/((1+E409)^4.5)</f>
        <v/>
      </c>
      <c r="I409" s="12">
        <f>G409+H409+$B$18-$B$19</f>
        <v/>
      </c>
      <c r="J409" s="76">
        <f>IF($B$20=0,0,I409/$B$20)</f>
        <v/>
      </c>
    </row>
    <row r="410">
      <c r="A410" s="77" t="n">
        <v>344</v>
      </c>
      <c r="B410" s="78">
        <f>MAX(-0.2,MIN(0.5,_xlfn.NORM.INV(RAND(),$B$4,$B$5)))</f>
        <v/>
      </c>
      <c r="C410" s="78">
        <f>MAX(0.01,MIN(0.6,_xlfn.NORM.INV(RAND(),$B$6,$B$7)))</f>
        <v/>
      </c>
      <c r="D410" s="78">
        <f>MAX(0,MIN(0.05,_xlfn.NORM.INV(RAND(),$B$10,$B$11)))</f>
        <v/>
      </c>
      <c r="E410" s="78">
        <f>MAX(D410+0.01,MAX(0.03,MIN(0.3,_xlfn.NORM.INV(RAND(),$B$8,$B$9))))</f>
        <v/>
      </c>
      <c r="F410" s="79">
        <f>MAX(3,MIN(25,_xlfn.NORM.INV(RAND(),$B$12,$B$13)))</f>
        <v/>
      </c>
      <c r="G410" s="77">
        <f>SUMPRODUCT($B$14*((C410-$B$17)*(1-$B$15)+$B$17-$B$16)*(1+B410)^{1,2,3,4,5}/((1+E410)^{0.5,1.5,2.5,3.5,4.5}))</f>
        <v/>
      </c>
      <c r="H410" s="77">
        <f>(($B$14*(1+B410)^5*((C410-$B$17)*(1-$B$15)+$B$17-$B$16)*(1+D410)/MAX(E410-D410,0.000001))*$B$21+($B$14*(1+B410)^5*C410*F410)*(1-$B$21))/((1+E410)^4.5)</f>
        <v/>
      </c>
      <c r="I410" s="77">
        <f>G410+H410+$B$18-$B$19</f>
        <v/>
      </c>
      <c r="J410" s="80">
        <f>IF($B$20=0,0,I410/$B$20)</f>
        <v/>
      </c>
    </row>
    <row r="411">
      <c r="A411" s="12" t="n">
        <v>345</v>
      </c>
      <c r="B411" s="11">
        <f>MAX(-0.2,MIN(0.5,_xlfn.NORM.INV(RAND(),$B$4,$B$5)))</f>
        <v/>
      </c>
      <c r="C411" s="11">
        <f>MAX(0.01,MIN(0.6,_xlfn.NORM.INV(RAND(),$B$6,$B$7)))</f>
        <v/>
      </c>
      <c r="D411" s="11">
        <f>MAX(0,MIN(0.05,_xlfn.NORM.INV(RAND(),$B$10,$B$11)))</f>
        <v/>
      </c>
      <c r="E411" s="11">
        <f>MAX(D411+0.01,MAX(0.03,MIN(0.3,_xlfn.NORM.INV(RAND(),$B$8,$B$9))))</f>
        <v/>
      </c>
      <c r="F411" s="75">
        <f>MAX(3,MIN(25,_xlfn.NORM.INV(RAND(),$B$12,$B$13)))</f>
        <v/>
      </c>
      <c r="G411" s="12">
        <f>SUMPRODUCT($B$14*((C411-$B$17)*(1-$B$15)+$B$17-$B$16)*(1+B411)^{1,2,3,4,5}/((1+E411)^{0.5,1.5,2.5,3.5,4.5}))</f>
        <v/>
      </c>
      <c r="H411" s="12">
        <f>(($B$14*(1+B411)^5*((C411-$B$17)*(1-$B$15)+$B$17-$B$16)*(1+D411)/MAX(E411-D411,0.000001))*$B$21+($B$14*(1+B411)^5*C411*F411)*(1-$B$21))/((1+E411)^4.5)</f>
        <v/>
      </c>
      <c r="I411" s="12">
        <f>G411+H411+$B$18-$B$19</f>
        <v/>
      </c>
      <c r="J411" s="76">
        <f>IF($B$20=0,0,I411/$B$20)</f>
        <v/>
      </c>
    </row>
    <row r="412">
      <c r="A412" s="77" t="n">
        <v>346</v>
      </c>
      <c r="B412" s="78">
        <f>MAX(-0.2,MIN(0.5,_xlfn.NORM.INV(RAND(),$B$4,$B$5)))</f>
        <v/>
      </c>
      <c r="C412" s="78">
        <f>MAX(0.01,MIN(0.6,_xlfn.NORM.INV(RAND(),$B$6,$B$7)))</f>
        <v/>
      </c>
      <c r="D412" s="78">
        <f>MAX(0,MIN(0.05,_xlfn.NORM.INV(RAND(),$B$10,$B$11)))</f>
        <v/>
      </c>
      <c r="E412" s="78">
        <f>MAX(D412+0.01,MAX(0.03,MIN(0.3,_xlfn.NORM.INV(RAND(),$B$8,$B$9))))</f>
        <v/>
      </c>
      <c r="F412" s="79">
        <f>MAX(3,MIN(25,_xlfn.NORM.INV(RAND(),$B$12,$B$13)))</f>
        <v/>
      </c>
      <c r="G412" s="77">
        <f>SUMPRODUCT($B$14*((C412-$B$17)*(1-$B$15)+$B$17-$B$16)*(1+B412)^{1,2,3,4,5}/((1+E412)^{0.5,1.5,2.5,3.5,4.5}))</f>
        <v/>
      </c>
      <c r="H412" s="77">
        <f>(($B$14*(1+B412)^5*((C412-$B$17)*(1-$B$15)+$B$17-$B$16)*(1+D412)/MAX(E412-D412,0.000001))*$B$21+($B$14*(1+B412)^5*C412*F412)*(1-$B$21))/((1+E412)^4.5)</f>
        <v/>
      </c>
      <c r="I412" s="77">
        <f>G412+H412+$B$18-$B$19</f>
        <v/>
      </c>
      <c r="J412" s="80">
        <f>IF($B$20=0,0,I412/$B$20)</f>
        <v/>
      </c>
    </row>
    <row r="413">
      <c r="A413" s="12" t="n">
        <v>347</v>
      </c>
      <c r="B413" s="11">
        <f>MAX(-0.2,MIN(0.5,_xlfn.NORM.INV(RAND(),$B$4,$B$5)))</f>
        <v/>
      </c>
      <c r="C413" s="11">
        <f>MAX(0.01,MIN(0.6,_xlfn.NORM.INV(RAND(),$B$6,$B$7)))</f>
        <v/>
      </c>
      <c r="D413" s="11">
        <f>MAX(0,MIN(0.05,_xlfn.NORM.INV(RAND(),$B$10,$B$11)))</f>
        <v/>
      </c>
      <c r="E413" s="11">
        <f>MAX(D413+0.01,MAX(0.03,MIN(0.3,_xlfn.NORM.INV(RAND(),$B$8,$B$9))))</f>
        <v/>
      </c>
      <c r="F413" s="75">
        <f>MAX(3,MIN(25,_xlfn.NORM.INV(RAND(),$B$12,$B$13)))</f>
        <v/>
      </c>
      <c r="G413" s="12">
        <f>SUMPRODUCT($B$14*((C413-$B$17)*(1-$B$15)+$B$17-$B$16)*(1+B413)^{1,2,3,4,5}/((1+E413)^{0.5,1.5,2.5,3.5,4.5}))</f>
        <v/>
      </c>
      <c r="H413" s="12">
        <f>(($B$14*(1+B413)^5*((C413-$B$17)*(1-$B$15)+$B$17-$B$16)*(1+D413)/MAX(E413-D413,0.000001))*$B$21+($B$14*(1+B413)^5*C413*F413)*(1-$B$21))/((1+E413)^4.5)</f>
        <v/>
      </c>
      <c r="I413" s="12">
        <f>G413+H413+$B$18-$B$19</f>
        <v/>
      </c>
      <c r="J413" s="76">
        <f>IF($B$20=0,0,I413/$B$20)</f>
        <v/>
      </c>
    </row>
    <row r="414">
      <c r="A414" s="77" t="n">
        <v>348</v>
      </c>
      <c r="B414" s="78">
        <f>MAX(-0.2,MIN(0.5,_xlfn.NORM.INV(RAND(),$B$4,$B$5)))</f>
        <v/>
      </c>
      <c r="C414" s="78">
        <f>MAX(0.01,MIN(0.6,_xlfn.NORM.INV(RAND(),$B$6,$B$7)))</f>
        <v/>
      </c>
      <c r="D414" s="78">
        <f>MAX(0,MIN(0.05,_xlfn.NORM.INV(RAND(),$B$10,$B$11)))</f>
        <v/>
      </c>
      <c r="E414" s="78">
        <f>MAX(D414+0.01,MAX(0.03,MIN(0.3,_xlfn.NORM.INV(RAND(),$B$8,$B$9))))</f>
        <v/>
      </c>
      <c r="F414" s="79">
        <f>MAX(3,MIN(25,_xlfn.NORM.INV(RAND(),$B$12,$B$13)))</f>
        <v/>
      </c>
      <c r="G414" s="77">
        <f>SUMPRODUCT($B$14*((C414-$B$17)*(1-$B$15)+$B$17-$B$16)*(1+B414)^{1,2,3,4,5}/((1+E414)^{0.5,1.5,2.5,3.5,4.5}))</f>
        <v/>
      </c>
      <c r="H414" s="77">
        <f>(($B$14*(1+B414)^5*((C414-$B$17)*(1-$B$15)+$B$17-$B$16)*(1+D414)/MAX(E414-D414,0.000001))*$B$21+($B$14*(1+B414)^5*C414*F414)*(1-$B$21))/((1+E414)^4.5)</f>
        <v/>
      </c>
      <c r="I414" s="77">
        <f>G414+H414+$B$18-$B$19</f>
        <v/>
      </c>
      <c r="J414" s="80">
        <f>IF($B$20=0,0,I414/$B$20)</f>
        <v/>
      </c>
    </row>
    <row r="415">
      <c r="A415" s="12" t="n">
        <v>349</v>
      </c>
      <c r="B415" s="11">
        <f>MAX(-0.2,MIN(0.5,_xlfn.NORM.INV(RAND(),$B$4,$B$5)))</f>
        <v/>
      </c>
      <c r="C415" s="11">
        <f>MAX(0.01,MIN(0.6,_xlfn.NORM.INV(RAND(),$B$6,$B$7)))</f>
        <v/>
      </c>
      <c r="D415" s="11">
        <f>MAX(0,MIN(0.05,_xlfn.NORM.INV(RAND(),$B$10,$B$11)))</f>
        <v/>
      </c>
      <c r="E415" s="11">
        <f>MAX(D415+0.01,MAX(0.03,MIN(0.3,_xlfn.NORM.INV(RAND(),$B$8,$B$9))))</f>
        <v/>
      </c>
      <c r="F415" s="75">
        <f>MAX(3,MIN(25,_xlfn.NORM.INV(RAND(),$B$12,$B$13)))</f>
        <v/>
      </c>
      <c r="G415" s="12">
        <f>SUMPRODUCT($B$14*((C415-$B$17)*(1-$B$15)+$B$17-$B$16)*(1+B415)^{1,2,3,4,5}/((1+E415)^{0.5,1.5,2.5,3.5,4.5}))</f>
        <v/>
      </c>
      <c r="H415" s="12">
        <f>(($B$14*(1+B415)^5*((C415-$B$17)*(1-$B$15)+$B$17-$B$16)*(1+D415)/MAX(E415-D415,0.000001))*$B$21+($B$14*(1+B415)^5*C415*F415)*(1-$B$21))/((1+E415)^4.5)</f>
        <v/>
      </c>
      <c r="I415" s="12">
        <f>G415+H415+$B$18-$B$19</f>
        <v/>
      </c>
      <c r="J415" s="76">
        <f>IF($B$20=0,0,I415/$B$20)</f>
        <v/>
      </c>
    </row>
    <row r="416">
      <c r="A416" s="77" t="n">
        <v>350</v>
      </c>
      <c r="B416" s="78">
        <f>MAX(-0.2,MIN(0.5,_xlfn.NORM.INV(RAND(),$B$4,$B$5)))</f>
        <v/>
      </c>
      <c r="C416" s="78">
        <f>MAX(0.01,MIN(0.6,_xlfn.NORM.INV(RAND(),$B$6,$B$7)))</f>
        <v/>
      </c>
      <c r="D416" s="78">
        <f>MAX(0,MIN(0.05,_xlfn.NORM.INV(RAND(),$B$10,$B$11)))</f>
        <v/>
      </c>
      <c r="E416" s="78">
        <f>MAX(D416+0.01,MAX(0.03,MIN(0.3,_xlfn.NORM.INV(RAND(),$B$8,$B$9))))</f>
        <v/>
      </c>
      <c r="F416" s="79">
        <f>MAX(3,MIN(25,_xlfn.NORM.INV(RAND(),$B$12,$B$13)))</f>
        <v/>
      </c>
      <c r="G416" s="77">
        <f>SUMPRODUCT($B$14*((C416-$B$17)*(1-$B$15)+$B$17-$B$16)*(1+B416)^{1,2,3,4,5}/((1+E416)^{0.5,1.5,2.5,3.5,4.5}))</f>
        <v/>
      </c>
      <c r="H416" s="77">
        <f>(($B$14*(1+B416)^5*((C416-$B$17)*(1-$B$15)+$B$17-$B$16)*(1+D416)/MAX(E416-D416,0.000001))*$B$21+($B$14*(1+B416)^5*C416*F416)*(1-$B$21))/((1+E416)^4.5)</f>
        <v/>
      </c>
      <c r="I416" s="77">
        <f>G416+H416+$B$18-$B$19</f>
        <v/>
      </c>
      <c r="J416" s="80">
        <f>IF($B$20=0,0,I416/$B$20)</f>
        <v/>
      </c>
    </row>
    <row r="417">
      <c r="A417" s="12" t="n">
        <v>351</v>
      </c>
      <c r="B417" s="11">
        <f>MAX(-0.2,MIN(0.5,_xlfn.NORM.INV(RAND(),$B$4,$B$5)))</f>
        <v/>
      </c>
      <c r="C417" s="11">
        <f>MAX(0.01,MIN(0.6,_xlfn.NORM.INV(RAND(),$B$6,$B$7)))</f>
        <v/>
      </c>
      <c r="D417" s="11">
        <f>MAX(0,MIN(0.05,_xlfn.NORM.INV(RAND(),$B$10,$B$11)))</f>
        <v/>
      </c>
      <c r="E417" s="11">
        <f>MAX(D417+0.01,MAX(0.03,MIN(0.3,_xlfn.NORM.INV(RAND(),$B$8,$B$9))))</f>
        <v/>
      </c>
      <c r="F417" s="75">
        <f>MAX(3,MIN(25,_xlfn.NORM.INV(RAND(),$B$12,$B$13)))</f>
        <v/>
      </c>
      <c r="G417" s="12">
        <f>SUMPRODUCT($B$14*((C417-$B$17)*(1-$B$15)+$B$17-$B$16)*(1+B417)^{1,2,3,4,5}/((1+E417)^{0.5,1.5,2.5,3.5,4.5}))</f>
        <v/>
      </c>
      <c r="H417" s="12">
        <f>(($B$14*(1+B417)^5*((C417-$B$17)*(1-$B$15)+$B$17-$B$16)*(1+D417)/MAX(E417-D417,0.000001))*$B$21+($B$14*(1+B417)^5*C417*F417)*(1-$B$21))/((1+E417)^4.5)</f>
        <v/>
      </c>
      <c r="I417" s="12">
        <f>G417+H417+$B$18-$B$19</f>
        <v/>
      </c>
      <c r="J417" s="76">
        <f>IF($B$20=0,0,I417/$B$20)</f>
        <v/>
      </c>
    </row>
    <row r="418">
      <c r="A418" s="77" t="n">
        <v>352</v>
      </c>
      <c r="B418" s="78">
        <f>MAX(-0.2,MIN(0.5,_xlfn.NORM.INV(RAND(),$B$4,$B$5)))</f>
        <v/>
      </c>
      <c r="C418" s="78">
        <f>MAX(0.01,MIN(0.6,_xlfn.NORM.INV(RAND(),$B$6,$B$7)))</f>
        <v/>
      </c>
      <c r="D418" s="78">
        <f>MAX(0,MIN(0.05,_xlfn.NORM.INV(RAND(),$B$10,$B$11)))</f>
        <v/>
      </c>
      <c r="E418" s="78">
        <f>MAX(D418+0.01,MAX(0.03,MIN(0.3,_xlfn.NORM.INV(RAND(),$B$8,$B$9))))</f>
        <v/>
      </c>
      <c r="F418" s="79">
        <f>MAX(3,MIN(25,_xlfn.NORM.INV(RAND(),$B$12,$B$13)))</f>
        <v/>
      </c>
      <c r="G418" s="77">
        <f>SUMPRODUCT($B$14*((C418-$B$17)*(1-$B$15)+$B$17-$B$16)*(1+B418)^{1,2,3,4,5}/((1+E418)^{0.5,1.5,2.5,3.5,4.5}))</f>
        <v/>
      </c>
      <c r="H418" s="77">
        <f>(($B$14*(1+B418)^5*((C418-$B$17)*(1-$B$15)+$B$17-$B$16)*(1+D418)/MAX(E418-D418,0.000001))*$B$21+($B$14*(1+B418)^5*C418*F418)*(1-$B$21))/((1+E418)^4.5)</f>
        <v/>
      </c>
      <c r="I418" s="77">
        <f>G418+H418+$B$18-$B$19</f>
        <v/>
      </c>
      <c r="J418" s="80">
        <f>IF($B$20=0,0,I418/$B$20)</f>
        <v/>
      </c>
    </row>
    <row r="419">
      <c r="A419" s="12" t="n">
        <v>353</v>
      </c>
      <c r="B419" s="11">
        <f>MAX(-0.2,MIN(0.5,_xlfn.NORM.INV(RAND(),$B$4,$B$5)))</f>
        <v/>
      </c>
      <c r="C419" s="11">
        <f>MAX(0.01,MIN(0.6,_xlfn.NORM.INV(RAND(),$B$6,$B$7)))</f>
        <v/>
      </c>
      <c r="D419" s="11">
        <f>MAX(0,MIN(0.05,_xlfn.NORM.INV(RAND(),$B$10,$B$11)))</f>
        <v/>
      </c>
      <c r="E419" s="11">
        <f>MAX(D419+0.01,MAX(0.03,MIN(0.3,_xlfn.NORM.INV(RAND(),$B$8,$B$9))))</f>
        <v/>
      </c>
      <c r="F419" s="75">
        <f>MAX(3,MIN(25,_xlfn.NORM.INV(RAND(),$B$12,$B$13)))</f>
        <v/>
      </c>
      <c r="G419" s="12">
        <f>SUMPRODUCT($B$14*((C419-$B$17)*(1-$B$15)+$B$17-$B$16)*(1+B419)^{1,2,3,4,5}/((1+E419)^{0.5,1.5,2.5,3.5,4.5}))</f>
        <v/>
      </c>
      <c r="H419" s="12">
        <f>(($B$14*(1+B419)^5*((C419-$B$17)*(1-$B$15)+$B$17-$B$16)*(1+D419)/MAX(E419-D419,0.000001))*$B$21+($B$14*(1+B419)^5*C419*F419)*(1-$B$21))/((1+E419)^4.5)</f>
        <v/>
      </c>
      <c r="I419" s="12">
        <f>G419+H419+$B$18-$B$19</f>
        <v/>
      </c>
      <c r="J419" s="76">
        <f>IF($B$20=0,0,I419/$B$20)</f>
        <v/>
      </c>
    </row>
    <row r="420">
      <c r="A420" s="77" t="n">
        <v>354</v>
      </c>
      <c r="B420" s="78">
        <f>MAX(-0.2,MIN(0.5,_xlfn.NORM.INV(RAND(),$B$4,$B$5)))</f>
        <v/>
      </c>
      <c r="C420" s="78">
        <f>MAX(0.01,MIN(0.6,_xlfn.NORM.INV(RAND(),$B$6,$B$7)))</f>
        <v/>
      </c>
      <c r="D420" s="78">
        <f>MAX(0,MIN(0.05,_xlfn.NORM.INV(RAND(),$B$10,$B$11)))</f>
        <v/>
      </c>
      <c r="E420" s="78">
        <f>MAX(D420+0.01,MAX(0.03,MIN(0.3,_xlfn.NORM.INV(RAND(),$B$8,$B$9))))</f>
        <v/>
      </c>
      <c r="F420" s="79">
        <f>MAX(3,MIN(25,_xlfn.NORM.INV(RAND(),$B$12,$B$13)))</f>
        <v/>
      </c>
      <c r="G420" s="77">
        <f>SUMPRODUCT($B$14*((C420-$B$17)*(1-$B$15)+$B$17-$B$16)*(1+B420)^{1,2,3,4,5}/((1+E420)^{0.5,1.5,2.5,3.5,4.5}))</f>
        <v/>
      </c>
      <c r="H420" s="77">
        <f>(($B$14*(1+B420)^5*((C420-$B$17)*(1-$B$15)+$B$17-$B$16)*(1+D420)/MAX(E420-D420,0.000001))*$B$21+($B$14*(1+B420)^5*C420*F420)*(1-$B$21))/((1+E420)^4.5)</f>
        <v/>
      </c>
      <c r="I420" s="77">
        <f>G420+H420+$B$18-$B$19</f>
        <v/>
      </c>
      <c r="J420" s="80">
        <f>IF($B$20=0,0,I420/$B$20)</f>
        <v/>
      </c>
    </row>
    <row r="421">
      <c r="A421" s="12" t="n">
        <v>355</v>
      </c>
      <c r="B421" s="11">
        <f>MAX(-0.2,MIN(0.5,_xlfn.NORM.INV(RAND(),$B$4,$B$5)))</f>
        <v/>
      </c>
      <c r="C421" s="11">
        <f>MAX(0.01,MIN(0.6,_xlfn.NORM.INV(RAND(),$B$6,$B$7)))</f>
        <v/>
      </c>
      <c r="D421" s="11">
        <f>MAX(0,MIN(0.05,_xlfn.NORM.INV(RAND(),$B$10,$B$11)))</f>
        <v/>
      </c>
      <c r="E421" s="11">
        <f>MAX(D421+0.01,MAX(0.03,MIN(0.3,_xlfn.NORM.INV(RAND(),$B$8,$B$9))))</f>
        <v/>
      </c>
      <c r="F421" s="75">
        <f>MAX(3,MIN(25,_xlfn.NORM.INV(RAND(),$B$12,$B$13)))</f>
        <v/>
      </c>
      <c r="G421" s="12">
        <f>SUMPRODUCT($B$14*((C421-$B$17)*(1-$B$15)+$B$17-$B$16)*(1+B421)^{1,2,3,4,5}/((1+E421)^{0.5,1.5,2.5,3.5,4.5}))</f>
        <v/>
      </c>
      <c r="H421" s="12">
        <f>(($B$14*(1+B421)^5*((C421-$B$17)*(1-$B$15)+$B$17-$B$16)*(1+D421)/MAX(E421-D421,0.000001))*$B$21+($B$14*(1+B421)^5*C421*F421)*(1-$B$21))/((1+E421)^4.5)</f>
        <v/>
      </c>
      <c r="I421" s="12">
        <f>G421+H421+$B$18-$B$19</f>
        <v/>
      </c>
      <c r="J421" s="76">
        <f>IF($B$20=0,0,I421/$B$20)</f>
        <v/>
      </c>
    </row>
    <row r="422">
      <c r="A422" s="77" t="n">
        <v>356</v>
      </c>
      <c r="B422" s="78">
        <f>MAX(-0.2,MIN(0.5,_xlfn.NORM.INV(RAND(),$B$4,$B$5)))</f>
        <v/>
      </c>
      <c r="C422" s="78">
        <f>MAX(0.01,MIN(0.6,_xlfn.NORM.INV(RAND(),$B$6,$B$7)))</f>
        <v/>
      </c>
      <c r="D422" s="78">
        <f>MAX(0,MIN(0.05,_xlfn.NORM.INV(RAND(),$B$10,$B$11)))</f>
        <v/>
      </c>
      <c r="E422" s="78">
        <f>MAX(D422+0.01,MAX(0.03,MIN(0.3,_xlfn.NORM.INV(RAND(),$B$8,$B$9))))</f>
        <v/>
      </c>
      <c r="F422" s="79">
        <f>MAX(3,MIN(25,_xlfn.NORM.INV(RAND(),$B$12,$B$13)))</f>
        <v/>
      </c>
      <c r="G422" s="77">
        <f>SUMPRODUCT($B$14*((C422-$B$17)*(1-$B$15)+$B$17-$B$16)*(1+B422)^{1,2,3,4,5}/((1+E422)^{0.5,1.5,2.5,3.5,4.5}))</f>
        <v/>
      </c>
      <c r="H422" s="77">
        <f>(($B$14*(1+B422)^5*((C422-$B$17)*(1-$B$15)+$B$17-$B$16)*(1+D422)/MAX(E422-D422,0.000001))*$B$21+($B$14*(1+B422)^5*C422*F422)*(1-$B$21))/((1+E422)^4.5)</f>
        <v/>
      </c>
      <c r="I422" s="77">
        <f>G422+H422+$B$18-$B$19</f>
        <v/>
      </c>
      <c r="J422" s="80">
        <f>IF($B$20=0,0,I422/$B$20)</f>
        <v/>
      </c>
    </row>
    <row r="423">
      <c r="A423" s="12" t="n">
        <v>357</v>
      </c>
      <c r="B423" s="11">
        <f>MAX(-0.2,MIN(0.5,_xlfn.NORM.INV(RAND(),$B$4,$B$5)))</f>
        <v/>
      </c>
      <c r="C423" s="11">
        <f>MAX(0.01,MIN(0.6,_xlfn.NORM.INV(RAND(),$B$6,$B$7)))</f>
        <v/>
      </c>
      <c r="D423" s="11">
        <f>MAX(0,MIN(0.05,_xlfn.NORM.INV(RAND(),$B$10,$B$11)))</f>
        <v/>
      </c>
      <c r="E423" s="11">
        <f>MAX(D423+0.01,MAX(0.03,MIN(0.3,_xlfn.NORM.INV(RAND(),$B$8,$B$9))))</f>
        <v/>
      </c>
      <c r="F423" s="75">
        <f>MAX(3,MIN(25,_xlfn.NORM.INV(RAND(),$B$12,$B$13)))</f>
        <v/>
      </c>
      <c r="G423" s="12">
        <f>SUMPRODUCT($B$14*((C423-$B$17)*(1-$B$15)+$B$17-$B$16)*(1+B423)^{1,2,3,4,5}/((1+E423)^{0.5,1.5,2.5,3.5,4.5}))</f>
        <v/>
      </c>
      <c r="H423" s="12">
        <f>(($B$14*(1+B423)^5*((C423-$B$17)*(1-$B$15)+$B$17-$B$16)*(1+D423)/MAX(E423-D423,0.000001))*$B$21+($B$14*(1+B423)^5*C423*F423)*(1-$B$21))/((1+E423)^4.5)</f>
        <v/>
      </c>
      <c r="I423" s="12">
        <f>G423+H423+$B$18-$B$19</f>
        <v/>
      </c>
      <c r="J423" s="76">
        <f>IF($B$20=0,0,I423/$B$20)</f>
        <v/>
      </c>
    </row>
    <row r="424">
      <c r="A424" s="77" t="n">
        <v>358</v>
      </c>
      <c r="B424" s="78">
        <f>MAX(-0.2,MIN(0.5,_xlfn.NORM.INV(RAND(),$B$4,$B$5)))</f>
        <v/>
      </c>
      <c r="C424" s="78">
        <f>MAX(0.01,MIN(0.6,_xlfn.NORM.INV(RAND(),$B$6,$B$7)))</f>
        <v/>
      </c>
      <c r="D424" s="78">
        <f>MAX(0,MIN(0.05,_xlfn.NORM.INV(RAND(),$B$10,$B$11)))</f>
        <v/>
      </c>
      <c r="E424" s="78">
        <f>MAX(D424+0.01,MAX(0.03,MIN(0.3,_xlfn.NORM.INV(RAND(),$B$8,$B$9))))</f>
        <v/>
      </c>
      <c r="F424" s="79">
        <f>MAX(3,MIN(25,_xlfn.NORM.INV(RAND(),$B$12,$B$13)))</f>
        <v/>
      </c>
      <c r="G424" s="77">
        <f>SUMPRODUCT($B$14*((C424-$B$17)*(1-$B$15)+$B$17-$B$16)*(1+B424)^{1,2,3,4,5}/((1+E424)^{0.5,1.5,2.5,3.5,4.5}))</f>
        <v/>
      </c>
      <c r="H424" s="77">
        <f>(($B$14*(1+B424)^5*((C424-$B$17)*(1-$B$15)+$B$17-$B$16)*(1+D424)/MAX(E424-D424,0.000001))*$B$21+($B$14*(1+B424)^5*C424*F424)*(1-$B$21))/((1+E424)^4.5)</f>
        <v/>
      </c>
      <c r="I424" s="77">
        <f>G424+H424+$B$18-$B$19</f>
        <v/>
      </c>
      <c r="J424" s="80">
        <f>IF($B$20=0,0,I424/$B$20)</f>
        <v/>
      </c>
    </row>
    <row r="425">
      <c r="A425" s="12" t="n">
        <v>359</v>
      </c>
      <c r="B425" s="11">
        <f>MAX(-0.2,MIN(0.5,_xlfn.NORM.INV(RAND(),$B$4,$B$5)))</f>
        <v/>
      </c>
      <c r="C425" s="11">
        <f>MAX(0.01,MIN(0.6,_xlfn.NORM.INV(RAND(),$B$6,$B$7)))</f>
        <v/>
      </c>
      <c r="D425" s="11">
        <f>MAX(0,MIN(0.05,_xlfn.NORM.INV(RAND(),$B$10,$B$11)))</f>
        <v/>
      </c>
      <c r="E425" s="11">
        <f>MAX(D425+0.01,MAX(0.03,MIN(0.3,_xlfn.NORM.INV(RAND(),$B$8,$B$9))))</f>
        <v/>
      </c>
      <c r="F425" s="75">
        <f>MAX(3,MIN(25,_xlfn.NORM.INV(RAND(),$B$12,$B$13)))</f>
        <v/>
      </c>
      <c r="G425" s="12">
        <f>SUMPRODUCT($B$14*((C425-$B$17)*(1-$B$15)+$B$17-$B$16)*(1+B425)^{1,2,3,4,5}/((1+E425)^{0.5,1.5,2.5,3.5,4.5}))</f>
        <v/>
      </c>
      <c r="H425" s="12">
        <f>(($B$14*(1+B425)^5*((C425-$B$17)*(1-$B$15)+$B$17-$B$16)*(1+D425)/MAX(E425-D425,0.000001))*$B$21+($B$14*(1+B425)^5*C425*F425)*(1-$B$21))/((1+E425)^4.5)</f>
        <v/>
      </c>
      <c r="I425" s="12">
        <f>G425+H425+$B$18-$B$19</f>
        <v/>
      </c>
      <c r="J425" s="76">
        <f>IF($B$20=0,0,I425/$B$20)</f>
        <v/>
      </c>
    </row>
    <row r="426">
      <c r="A426" s="77" t="n">
        <v>360</v>
      </c>
      <c r="B426" s="78">
        <f>MAX(-0.2,MIN(0.5,_xlfn.NORM.INV(RAND(),$B$4,$B$5)))</f>
        <v/>
      </c>
      <c r="C426" s="78">
        <f>MAX(0.01,MIN(0.6,_xlfn.NORM.INV(RAND(),$B$6,$B$7)))</f>
        <v/>
      </c>
      <c r="D426" s="78">
        <f>MAX(0,MIN(0.05,_xlfn.NORM.INV(RAND(),$B$10,$B$11)))</f>
        <v/>
      </c>
      <c r="E426" s="78">
        <f>MAX(D426+0.01,MAX(0.03,MIN(0.3,_xlfn.NORM.INV(RAND(),$B$8,$B$9))))</f>
        <v/>
      </c>
      <c r="F426" s="79">
        <f>MAX(3,MIN(25,_xlfn.NORM.INV(RAND(),$B$12,$B$13)))</f>
        <v/>
      </c>
      <c r="G426" s="77">
        <f>SUMPRODUCT($B$14*((C426-$B$17)*(1-$B$15)+$B$17-$B$16)*(1+B426)^{1,2,3,4,5}/((1+E426)^{0.5,1.5,2.5,3.5,4.5}))</f>
        <v/>
      </c>
      <c r="H426" s="77">
        <f>(($B$14*(1+B426)^5*((C426-$B$17)*(1-$B$15)+$B$17-$B$16)*(1+D426)/MAX(E426-D426,0.000001))*$B$21+($B$14*(1+B426)^5*C426*F426)*(1-$B$21))/((1+E426)^4.5)</f>
        <v/>
      </c>
      <c r="I426" s="77">
        <f>G426+H426+$B$18-$B$19</f>
        <v/>
      </c>
      <c r="J426" s="80">
        <f>IF($B$20=0,0,I426/$B$20)</f>
        <v/>
      </c>
    </row>
    <row r="427">
      <c r="A427" s="12" t="n">
        <v>361</v>
      </c>
      <c r="B427" s="11">
        <f>MAX(-0.2,MIN(0.5,_xlfn.NORM.INV(RAND(),$B$4,$B$5)))</f>
        <v/>
      </c>
      <c r="C427" s="11">
        <f>MAX(0.01,MIN(0.6,_xlfn.NORM.INV(RAND(),$B$6,$B$7)))</f>
        <v/>
      </c>
      <c r="D427" s="11">
        <f>MAX(0,MIN(0.05,_xlfn.NORM.INV(RAND(),$B$10,$B$11)))</f>
        <v/>
      </c>
      <c r="E427" s="11">
        <f>MAX(D427+0.01,MAX(0.03,MIN(0.3,_xlfn.NORM.INV(RAND(),$B$8,$B$9))))</f>
        <v/>
      </c>
      <c r="F427" s="75">
        <f>MAX(3,MIN(25,_xlfn.NORM.INV(RAND(),$B$12,$B$13)))</f>
        <v/>
      </c>
      <c r="G427" s="12">
        <f>SUMPRODUCT($B$14*((C427-$B$17)*(1-$B$15)+$B$17-$B$16)*(1+B427)^{1,2,3,4,5}/((1+E427)^{0.5,1.5,2.5,3.5,4.5}))</f>
        <v/>
      </c>
      <c r="H427" s="12">
        <f>(($B$14*(1+B427)^5*((C427-$B$17)*(1-$B$15)+$B$17-$B$16)*(1+D427)/MAX(E427-D427,0.000001))*$B$21+($B$14*(1+B427)^5*C427*F427)*(1-$B$21))/((1+E427)^4.5)</f>
        <v/>
      </c>
      <c r="I427" s="12">
        <f>G427+H427+$B$18-$B$19</f>
        <v/>
      </c>
      <c r="J427" s="76">
        <f>IF($B$20=0,0,I427/$B$20)</f>
        <v/>
      </c>
    </row>
    <row r="428">
      <c r="A428" s="77" t="n">
        <v>362</v>
      </c>
      <c r="B428" s="78">
        <f>MAX(-0.2,MIN(0.5,_xlfn.NORM.INV(RAND(),$B$4,$B$5)))</f>
        <v/>
      </c>
      <c r="C428" s="78">
        <f>MAX(0.01,MIN(0.6,_xlfn.NORM.INV(RAND(),$B$6,$B$7)))</f>
        <v/>
      </c>
      <c r="D428" s="78">
        <f>MAX(0,MIN(0.05,_xlfn.NORM.INV(RAND(),$B$10,$B$11)))</f>
        <v/>
      </c>
      <c r="E428" s="78">
        <f>MAX(D428+0.01,MAX(0.03,MIN(0.3,_xlfn.NORM.INV(RAND(),$B$8,$B$9))))</f>
        <v/>
      </c>
      <c r="F428" s="79">
        <f>MAX(3,MIN(25,_xlfn.NORM.INV(RAND(),$B$12,$B$13)))</f>
        <v/>
      </c>
      <c r="G428" s="77">
        <f>SUMPRODUCT($B$14*((C428-$B$17)*(1-$B$15)+$B$17-$B$16)*(1+B428)^{1,2,3,4,5}/((1+E428)^{0.5,1.5,2.5,3.5,4.5}))</f>
        <v/>
      </c>
      <c r="H428" s="77">
        <f>(($B$14*(1+B428)^5*((C428-$B$17)*(1-$B$15)+$B$17-$B$16)*(1+D428)/MAX(E428-D428,0.000001))*$B$21+($B$14*(1+B428)^5*C428*F428)*(1-$B$21))/((1+E428)^4.5)</f>
        <v/>
      </c>
      <c r="I428" s="77">
        <f>G428+H428+$B$18-$B$19</f>
        <v/>
      </c>
      <c r="J428" s="80">
        <f>IF($B$20=0,0,I428/$B$20)</f>
        <v/>
      </c>
    </row>
    <row r="429">
      <c r="A429" s="12" t="n">
        <v>363</v>
      </c>
      <c r="B429" s="11">
        <f>MAX(-0.2,MIN(0.5,_xlfn.NORM.INV(RAND(),$B$4,$B$5)))</f>
        <v/>
      </c>
      <c r="C429" s="11">
        <f>MAX(0.01,MIN(0.6,_xlfn.NORM.INV(RAND(),$B$6,$B$7)))</f>
        <v/>
      </c>
      <c r="D429" s="11">
        <f>MAX(0,MIN(0.05,_xlfn.NORM.INV(RAND(),$B$10,$B$11)))</f>
        <v/>
      </c>
      <c r="E429" s="11">
        <f>MAX(D429+0.01,MAX(0.03,MIN(0.3,_xlfn.NORM.INV(RAND(),$B$8,$B$9))))</f>
        <v/>
      </c>
      <c r="F429" s="75">
        <f>MAX(3,MIN(25,_xlfn.NORM.INV(RAND(),$B$12,$B$13)))</f>
        <v/>
      </c>
      <c r="G429" s="12">
        <f>SUMPRODUCT($B$14*((C429-$B$17)*(1-$B$15)+$B$17-$B$16)*(1+B429)^{1,2,3,4,5}/((1+E429)^{0.5,1.5,2.5,3.5,4.5}))</f>
        <v/>
      </c>
      <c r="H429" s="12">
        <f>(($B$14*(1+B429)^5*((C429-$B$17)*(1-$B$15)+$B$17-$B$16)*(1+D429)/MAX(E429-D429,0.000001))*$B$21+($B$14*(1+B429)^5*C429*F429)*(1-$B$21))/((1+E429)^4.5)</f>
        <v/>
      </c>
      <c r="I429" s="12">
        <f>G429+H429+$B$18-$B$19</f>
        <v/>
      </c>
      <c r="J429" s="76">
        <f>IF($B$20=0,0,I429/$B$20)</f>
        <v/>
      </c>
    </row>
    <row r="430">
      <c r="A430" s="77" t="n">
        <v>364</v>
      </c>
      <c r="B430" s="78">
        <f>MAX(-0.2,MIN(0.5,_xlfn.NORM.INV(RAND(),$B$4,$B$5)))</f>
        <v/>
      </c>
      <c r="C430" s="78">
        <f>MAX(0.01,MIN(0.6,_xlfn.NORM.INV(RAND(),$B$6,$B$7)))</f>
        <v/>
      </c>
      <c r="D430" s="78">
        <f>MAX(0,MIN(0.05,_xlfn.NORM.INV(RAND(),$B$10,$B$11)))</f>
        <v/>
      </c>
      <c r="E430" s="78">
        <f>MAX(D430+0.01,MAX(0.03,MIN(0.3,_xlfn.NORM.INV(RAND(),$B$8,$B$9))))</f>
        <v/>
      </c>
      <c r="F430" s="79">
        <f>MAX(3,MIN(25,_xlfn.NORM.INV(RAND(),$B$12,$B$13)))</f>
        <v/>
      </c>
      <c r="G430" s="77">
        <f>SUMPRODUCT($B$14*((C430-$B$17)*(1-$B$15)+$B$17-$B$16)*(1+B430)^{1,2,3,4,5}/((1+E430)^{0.5,1.5,2.5,3.5,4.5}))</f>
        <v/>
      </c>
      <c r="H430" s="77">
        <f>(($B$14*(1+B430)^5*((C430-$B$17)*(1-$B$15)+$B$17-$B$16)*(1+D430)/MAX(E430-D430,0.000001))*$B$21+($B$14*(1+B430)^5*C430*F430)*(1-$B$21))/((1+E430)^4.5)</f>
        <v/>
      </c>
      <c r="I430" s="77">
        <f>G430+H430+$B$18-$B$19</f>
        <v/>
      </c>
      <c r="J430" s="80">
        <f>IF($B$20=0,0,I430/$B$20)</f>
        <v/>
      </c>
    </row>
    <row r="431">
      <c r="A431" s="12" t="n">
        <v>365</v>
      </c>
      <c r="B431" s="11">
        <f>MAX(-0.2,MIN(0.5,_xlfn.NORM.INV(RAND(),$B$4,$B$5)))</f>
        <v/>
      </c>
      <c r="C431" s="11">
        <f>MAX(0.01,MIN(0.6,_xlfn.NORM.INV(RAND(),$B$6,$B$7)))</f>
        <v/>
      </c>
      <c r="D431" s="11">
        <f>MAX(0,MIN(0.05,_xlfn.NORM.INV(RAND(),$B$10,$B$11)))</f>
        <v/>
      </c>
      <c r="E431" s="11">
        <f>MAX(D431+0.01,MAX(0.03,MIN(0.3,_xlfn.NORM.INV(RAND(),$B$8,$B$9))))</f>
        <v/>
      </c>
      <c r="F431" s="75">
        <f>MAX(3,MIN(25,_xlfn.NORM.INV(RAND(),$B$12,$B$13)))</f>
        <v/>
      </c>
      <c r="G431" s="12">
        <f>SUMPRODUCT($B$14*((C431-$B$17)*(1-$B$15)+$B$17-$B$16)*(1+B431)^{1,2,3,4,5}/((1+E431)^{0.5,1.5,2.5,3.5,4.5}))</f>
        <v/>
      </c>
      <c r="H431" s="12">
        <f>(($B$14*(1+B431)^5*((C431-$B$17)*(1-$B$15)+$B$17-$B$16)*(1+D431)/MAX(E431-D431,0.000001))*$B$21+($B$14*(1+B431)^5*C431*F431)*(1-$B$21))/((1+E431)^4.5)</f>
        <v/>
      </c>
      <c r="I431" s="12">
        <f>G431+H431+$B$18-$B$19</f>
        <v/>
      </c>
      <c r="J431" s="76">
        <f>IF($B$20=0,0,I431/$B$20)</f>
        <v/>
      </c>
    </row>
    <row r="432">
      <c r="A432" s="77" t="n">
        <v>366</v>
      </c>
      <c r="B432" s="78">
        <f>MAX(-0.2,MIN(0.5,_xlfn.NORM.INV(RAND(),$B$4,$B$5)))</f>
        <v/>
      </c>
      <c r="C432" s="78">
        <f>MAX(0.01,MIN(0.6,_xlfn.NORM.INV(RAND(),$B$6,$B$7)))</f>
        <v/>
      </c>
      <c r="D432" s="78">
        <f>MAX(0,MIN(0.05,_xlfn.NORM.INV(RAND(),$B$10,$B$11)))</f>
        <v/>
      </c>
      <c r="E432" s="78">
        <f>MAX(D432+0.01,MAX(0.03,MIN(0.3,_xlfn.NORM.INV(RAND(),$B$8,$B$9))))</f>
        <v/>
      </c>
      <c r="F432" s="79">
        <f>MAX(3,MIN(25,_xlfn.NORM.INV(RAND(),$B$12,$B$13)))</f>
        <v/>
      </c>
      <c r="G432" s="77">
        <f>SUMPRODUCT($B$14*((C432-$B$17)*(1-$B$15)+$B$17-$B$16)*(1+B432)^{1,2,3,4,5}/((1+E432)^{0.5,1.5,2.5,3.5,4.5}))</f>
        <v/>
      </c>
      <c r="H432" s="77">
        <f>(($B$14*(1+B432)^5*((C432-$B$17)*(1-$B$15)+$B$17-$B$16)*(1+D432)/MAX(E432-D432,0.000001))*$B$21+($B$14*(1+B432)^5*C432*F432)*(1-$B$21))/((1+E432)^4.5)</f>
        <v/>
      </c>
      <c r="I432" s="77">
        <f>G432+H432+$B$18-$B$19</f>
        <v/>
      </c>
      <c r="J432" s="80">
        <f>IF($B$20=0,0,I432/$B$20)</f>
        <v/>
      </c>
    </row>
    <row r="433">
      <c r="A433" s="12" t="n">
        <v>367</v>
      </c>
      <c r="B433" s="11">
        <f>MAX(-0.2,MIN(0.5,_xlfn.NORM.INV(RAND(),$B$4,$B$5)))</f>
        <v/>
      </c>
      <c r="C433" s="11">
        <f>MAX(0.01,MIN(0.6,_xlfn.NORM.INV(RAND(),$B$6,$B$7)))</f>
        <v/>
      </c>
      <c r="D433" s="11">
        <f>MAX(0,MIN(0.05,_xlfn.NORM.INV(RAND(),$B$10,$B$11)))</f>
        <v/>
      </c>
      <c r="E433" s="11">
        <f>MAX(D433+0.01,MAX(0.03,MIN(0.3,_xlfn.NORM.INV(RAND(),$B$8,$B$9))))</f>
        <v/>
      </c>
      <c r="F433" s="75">
        <f>MAX(3,MIN(25,_xlfn.NORM.INV(RAND(),$B$12,$B$13)))</f>
        <v/>
      </c>
      <c r="G433" s="12">
        <f>SUMPRODUCT($B$14*((C433-$B$17)*(1-$B$15)+$B$17-$B$16)*(1+B433)^{1,2,3,4,5}/((1+E433)^{0.5,1.5,2.5,3.5,4.5}))</f>
        <v/>
      </c>
      <c r="H433" s="12">
        <f>(($B$14*(1+B433)^5*((C433-$B$17)*(1-$B$15)+$B$17-$B$16)*(1+D433)/MAX(E433-D433,0.000001))*$B$21+($B$14*(1+B433)^5*C433*F433)*(1-$B$21))/((1+E433)^4.5)</f>
        <v/>
      </c>
      <c r="I433" s="12">
        <f>G433+H433+$B$18-$B$19</f>
        <v/>
      </c>
      <c r="J433" s="76">
        <f>IF($B$20=0,0,I433/$B$20)</f>
        <v/>
      </c>
    </row>
    <row r="434">
      <c r="A434" s="77" t="n">
        <v>368</v>
      </c>
      <c r="B434" s="78">
        <f>MAX(-0.2,MIN(0.5,_xlfn.NORM.INV(RAND(),$B$4,$B$5)))</f>
        <v/>
      </c>
      <c r="C434" s="78">
        <f>MAX(0.01,MIN(0.6,_xlfn.NORM.INV(RAND(),$B$6,$B$7)))</f>
        <v/>
      </c>
      <c r="D434" s="78">
        <f>MAX(0,MIN(0.05,_xlfn.NORM.INV(RAND(),$B$10,$B$11)))</f>
        <v/>
      </c>
      <c r="E434" s="78">
        <f>MAX(D434+0.01,MAX(0.03,MIN(0.3,_xlfn.NORM.INV(RAND(),$B$8,$B$9))))</f>
        <v/>
      </c>
      <c r="F434" s="79">
        <f>MAX(3,MIN(25,_xlfn.NORM.INV(RAND(),$B$12,$B$13)))</f>
        <v/>
      </c>
      <c r="G434" s="77">
        <f>SUMPRODUCT($B$14*((C434-$B$17)*(1-$B$15)+$B$17-$B$16)*(1+B434)^{1,2,3,4,5}/((1+E434)^{0.5,1.5,2.5,3.5,4.5}))</f>
        <v/>
      </c>
      <c r="H434" s="77">
        <f>(($B$14*(1+B434)^5*((C434-$B$17)*(1-$B$15)+$B$17-$B$16)*(1+D434)/MAX(E434-D434,0.000001))*$B$21+($B$14*(1+B434)^5*C434*F434)*(1-$B$21))/((1+E434)^4.5)</f>
        <v/>
      </c>
      <c r="I434" s="77">
        <f>G434+H434+$B$18-$B$19</f>
        <v/>
      </c>
      <c r="J434" s="80">
        <f>IF($B$20=0,0,I434/$B$20)</f>
        <v/>
      </c>
    </row>
    <row r="435">
      <c r="A435" s="12" t="n">
        <v>369</v>
      </c>
      <c r="B435" s="11">
        <f>MAX(-0.2,MIN(0.5,_xlfn.NORM.INV(RAND(),$B$4,$B$5)))</f>
        <v/>
      </c>
      <c r="C435" s="11">
        <f>MAX(0.01,MIN(0.6,_xlfn.NORM.INV(RAND(),$B$6,$B$7)))</f>
        <v/>
      </c>
      <c r="D435" s="11">
        <f>MAX(0,MIN(0.05,_xlfn.NORM.INV(RAND(),$B$10,$B$11)))</f>
        <v/>
      </c>
      <c r="E435" s="11">
        <f>MAX(D435+0.01,MAX(0.03,MIN(0.3,_xlfn.NORM.INV(RAND(),$B$8,$B$9))))</f>
        <v/>
      </c>
      <c r="F435" s="75">
        <f>MAX(3,MIN(25,_xlfn.NORM.INV(RAND(),$B$12,$B$13)))</f>
        <v/>
      </c>
      <c r="G435" s="12">
        <f>SUMPRODUCT($B$14*((C435-$B$17)*(1-$B$15)+$B$17-$B$16)*(1+B435)^{1,2,3,4,5}/((1+E435)^{0.5,1.5,2.5,3.5,4.5}))</f>
        <v/>
      </c>
      <c r="H435" s="12">
        <f>(($B$14*(1+B435)^5*((C435-$B$17)*(1-$B$15)+$B$17-$B$16)*(1+D435)/MAX(E435-D435,0.000001))*$B$21+($B$14*(1+B435)^5*C435*F435)*(1-$B$21))/((1+E435)^4.5)</f>
        <v/>
      </c>
      <c r="I435" s="12">
        <f>G435+H435+$B$18-$B$19</f>
        <v/>
      </c>
      <c r="J435" s="76">
        <f>IF($B$20=0,0,I435/$B$20)</f>
        <v/>
      </c>
    </row>
    <row r="436">
      <c r="A436" s="77" t="n">
        <v>370</v>
      </c>
      <c r="B436" s="78">
        <f>MAX(-0.2,MIN(0.5,_xlfn.NORM.INV(RAND(),$B$4,$B$5)))</f>
        <v/>
      </c>
      <c r="C436" s="78">
        <f>MAX(0.01,MIN(0.6,_xlfn.NORM.INV(RAND(),$B$6,$B$7)))</f>
        <v/>
      </c>
      <c r="D436" s="78">
        <f>MAX(0,MIN(0.05,_xlfn.NORM.INV(RAND(),$B$10,$B$11)))</f>
        <v/>
      </c>
      <c r="E436" s="78">
        <f>MAX(D436+0.01,MAX(0.03,MIN(0.3,_xlfn.NORM.INV(RAND(),$B$8,$B$9))))</f>
        <v/>
      </c>
      <c r="F436" s="79">
        <f>MAX(3,MIN(25,_xlfn.NORM.INV(RAND(),$B$12,$B$13)))</f>
        <v/>
      </c>
      <c r="G436" s="77">
        <f>SUMPRODUCT($B$14*((C436-$B$17)*(1-$B$15)+$B$17-$B$16)*(1+B436)^{1,2,3,4,5}/((1+E436)^{0.5,1.5,2.5,3.5,4.5}))</f>
        <v/>
      </c>
      <c r="H436" s="77">
        <f>(($B$14*(1+B436)^5*((C436-$B$17)*(1-$B$15)+$B$17-$B$16)*(1+D436)/MAX(E436-D436,0.000001))*$B$21+($B$14*(1+B436)^5*C436*F436)*(1-$B$21))/((1+E436)^4.5)</f>
        <v/>
      </c>
      <c r="I436" s="77">
        <f>G436+H436+$B$18-$B$19</f>
        <v/>
      </c>
      <c r="J436" s="80">
        <f>IF($B$20=0,0,I436/$B$20)</f>
        <v/>
      </c>
    </row>
    <row r="437">
      <c r="A437" s="12" t="n">
        <v>371</v>
      </c>
      <c r="B437" s="11">
        <f>MAX(-0.2,MIN(0.5,_xlfn.NORM.INV(RAND(),$B$4,$B$5)))</f>
        <v/>
      </c>
      <c r="C437" s="11">
        <f>MAX(0.01,MIN(0.6,_xlfn.NORM.INV(RAND(),$B$6,$B$7)))</f>
        <v/>
      </c>
      <c r="D437" s="11">
        <f>MAX(0,MIN(0.05,_xlfn.NORM.INV(RAND(),$B$10,$B$11)))</f>
        <v/>
      </c>
      <c r="E437" s="11">
        <f>MAX(D437+0.01,MAX(0.03,MIN(0.3,_xlfn.NORM.INV(RAND(),$B$8,$B$9))))</f>
        <v/>
      </c>
      <c r="F437" s="75">
        <f>MAX(3,MIN(25,_xlfn.NORM.INV(RAND(),$B$12,$B$13)))</f>
        <v/>
      </c>
      <c r="G437" s="12">
        <f>SUMPRODUCT($B$14*((C437-$B$17)*(1-$B$15)+$B$17-$B$16)*(1+B437)^{1,2,3,4,5}/((1+E437)^{0.5,1.5,2.5,3.5,4.5}))</f>
        <v/>
      </c>
      <c r="H437" s="12">
        <f>(($B$14*(1+B437)^5*((C437-$B$17)*(1-$B$15)+$B$17-$B$16)*(1+D437)/MAX(E437-D437,0.000001))*$B$21+($B$14*(1+B437)^5*C437*F437)*(1-$B$21))/((1+E437)^4.5)</f>
        <v/>
      </c>
      <c r="I437" s="12">
        <f>G437+H437+$B$18-$B$19</f>
        <v/>
      </c>
      <c r="J437" s="76">
        <f>IF($B$20=0,0,I437/$B$20)</f>
        <v/>
      </c>
    </row>
    <row r="438">
      <c r="A438" s="77" t="n">
        <v>372</v>
      </c>
      <c r="B438" s="78">
        <f>MAX(-0.2,MIN(0.5,_xlfn.NORM.INV(RAND(),$B$4,$B$5)))</f>
        <v/>
      </c>
      <c r="C438" s="78">
        <f>MAX(0.01,MIN(0.6,_xlfn.NORM.INV(RAND(),$B$6,$B$7)))</f>
        <v/>
      </c>
      <c r="D438" s="78">
        <f>MAX(0,MIN(0.05,_xlfn.NORM.INV(RAND(),$B$10,$B$11)))</f>
        <v/>
      </c>
      <c r="E438" s="78">
        <f>MAX(D438+0.01,MAX(0.03,MIN(0.3,_xlfn.NORM.INV(RAND(),$B$8,$B$9))))</f>
        <v/>
      </c>
      <c r="F438" s="79">
        <f>MAX(3,MIN(25,_xlfn.NORM.INV(RAND(),$B$12,$B$13)))</f>
        <v/>
      </c>
      <c r="G438" s="77">
        <f>SUMPRODUCT($B$14*((C438-$B$17)*(1-$B$15)+$B$17-$B$16)*(1+B438)^{1,2,3,4,5}/((1+E438)^{0.5,1.5,2.5,3.5,4.5}))</f>
        <v/>
      </c>
      <c r="H438" s="77">
        <f>(($B$14*(1+B438)^5*((C438-$B$17)*(1-$B$15)+$B$17-$B$16)*(1+D438)/MAX(E438-D438,0.000001))*$B$21+($B$14*(1+B438)^5*C438*F438)*(1-$B$21))/((1+E438)^4.5)</f>
        <v/>
      </c>
      <c r="I438" s="77">
        <f>G438+H438+$B$18-$B$19</f>
        <v/>
      </c>
      <c r="J438" s="80">
        <f>IF($B$20=0,0,I438/$B$20)</f>
        <v/>
      </c>
    </row>
    <row r="439">
      <c r="A439" s="12" t="n">
        <v>373</v>
      </c>
      <c r="B439" s="11">
        <f>MAX(-0.2,MIN(0.5,_xlfn.NORM.INV(RAND(),$B$4,$B$5)))</f>
        <v/>
      </c>
      <c r="C439" s="11">
        <f>MAX(0.01,MIN(0.6,_xlfn.NORM.INV(RAND(),$B$6,$B$7)))</f>
        <v/>
      </c>
      <c r="D439" s="11">
        <f>MAX(0,MIN(0.05,_xlfn.NORM.INV(RAND(),$B$10,$B$11)))</f>
        <v/>
      </c>
      <c r="E439" s="11">
        <f>MAX(D439+0.01,MAX(0.03,MIN(0.3,_xlfn.NORM.INV(RAND(),$B$8,$B$9))))</f>
        <v/>
      </c>
      <c r="F439" s="75">
        <f>MAX(3,MIN(25,_xlfn.NORM.INV(RAND(),$B$12,$B$13)))</f>
        <v/>
      </c>
      <c r="G439" s="12">
        <f>SUMPRODUCT($B$14*((C439-$B$17)*(1-$B$15)+$B$17-$B$16)*(1+B439)^{1,2,3,4,5}/((1+E439)^{0.5,1.5,2.5,3.5,4.5}))</f>
        <v/>
      </c>
      <c r="H439" s="12">
        <f>(($B$14*(1+B439)^5*((C439-$B$17)*(1-$B$15)+$B$17-$B$16)*(1+D439)/MAX(E439-D439,0.000001))*$B$21+($B$14*(1+B439)^5*C439*F439)*(1-$B$21))/((1+E439)^4.5)</f>
        <v/>
      </c>
      <c r="I439" s="12">
        <f>G439+H439+$B$18-$B$19</f>
        <v/>
      </c>
      <c r="J439" s="76">
        <f>IF($B$20=0,0,I439/$B$20)</f>
        <v/>
      </c>
    </row>
    <row r="440">
      <c r="A440" s="77" t="n">
        <v>374</v>
      </c>
      <c r="B440" s="78">
        <f>MAX(-0.2,MIN(0.5,_xlfn.NORM.INV(RAND(),$B$4,$B$5)))</f>
        <v/>
      </c>
      <c r="C440" s="78">
        <f>MAX(0.01,MIN(0.6,_xlfn.NORM.INV(RAND(),$B$6,$B$7)))</f>
        <v/>
      </c>
      <c r="D440" s="78">
        <f>MAX(0,MIN(0.05,_xlfn.NORM.INV(RAND(),$B$10,$B$11)))</f>
        <v/>
      </c>
      <c r="E440" s="78">
        <f>MAX(D440+0.01,MAX(0.03,MIN(0.3,_xlfn.NORM.INV(RAND(),$B$8,$B$9))))</f>
        <v/>
      </c>
      <c r="F440" s="79">
        <f>MAX(3,MIN(25,_xlfn.NORM.INV(RAND(),$B$12,$B$13)))</f>
        <v/>
      </c>
      <c r="G440" s="77">
        <f>SUMPRODUCT($B$14*((C440-$B$17)*(1-$B$15)+$B$17-$B$16)*(1+B440)^{1,2,3,4,5}/((1+E440)^{0.5,1.5,2.5,3.5,4.5}))</f>
        <v/>
      </c>
      <c r="H440" s="77">
        <f>(($B$14*(1+B440)^5*((C440-$B$17)*(1-$B$15)+$B$17-$B$16)*(1+D440)/MAX(E440-D440,0.000001))*$B$21+($B$14*(1+B440)^5*C440*F440)*(1-$B$21))/((1+E440)^4.5)</f>
        <v/>
      </c>
      <c r="I440" s="77">
        <f>G440+H440+$B$18-$B$19</f>
        <v/>
      </c>
      <c r="J440" s="80">
        <f>IF($B$20=0,0,I440/$B$20)</f>
        <v/>
      </c>
    </row>
    <row r="441">
      <c r="A441" s="12" t="n">
        <v>375</v>
      </c>
      <c r="B441" s="11">
        <f>MAX(-0.2,MIN(0.5,_xlfn.NORM.INV(RAND(),$B$4,$B$5)))</f>
        <v/>
      </c>
      <c r="C441" s="11">
        <f>MAX(0.01,MIN(0.6,_xlfn.NORM.INV(RAND(),$B$6,$B$7)))</f>
        <v/>
      </c>
      <c r="D441" s="11">
        <f>MAX(0,MIN(0.05,_xlfn.NORM.INV(RAND(),$B$10,$B$11)))</f>
        <v/>
      </c>
      <c r="E441" s="11">
        <f>MAX(D441+0.01,MAX(0.03,MIN(0.3,_xlfn.NORM.INV(RAND(),$B$8,$B$9))))</f>
        <v/>
      </c>
      <c r="F441" s="75">
        <f>MAX(3,MIN(25,_xlfn.NORM.INV(RAND(),$B$12,$B$13)))</f>
        <v/>
      </c>
      <c r="G441" s="12">
        <f>SUMPRODUCT($B$14*((C441-$B$17)*(1-$B$15)+$B$17-$B$16)*(1+B441)^{1,2,3,4,5}/((1+E441)^{0.5,1.5,2.5,3.5,4.5}))</f>
        <v/>
      </c>
      <c r="H441" s="12">
        <f>(($B$14*(1+B441)^5*((C441-$B$17)*(1-$B$15)+$B$17-$B$16)*(1+D441)/MAX(E441-D441,0.000001))*$B$21+($B$14*(1+B441)^5*C441*F441)*(1-$B$21))/((1+E441)^4.5)</f>
        <v/>
      </c>
      <c r="I441" s="12">
        <f>G441+H441+$B$18-$B$19</f>
        <v/>
      </c>
      <c r="J441" s="76">
        <f>IF($B$20=0,0,I441/$B$20)</f>
        <v/>
      </c>
    </row>
    <row r="442">
      <c r="A442" s="77" t="n">
        <v>376</v>
      </c>
      <c r="B442" s="78">
        <f>MAX(-0.2,MIN(0.5,_xlfn.NORM.INV(RAND(),$B$4,$B$5)))</f>
        <v/>
      </c>
      <c r="C442" s="78">
        <f>MAX(0.01,MIN(0.6,_xlfn.NORM.INV(RAND(),$B$6,$B$7)))</f>
        <v/>
      </c>
      <c r="D442" s="78">
        <f>MAX(0,MIN(0.05,_xlfn.NORM.INV(RAND(),$B$10,$B$11)))</f>
        <v/>
      </c>
      <c r="E442" s="78">
        <f>MAX(D442+0.01,MAX(0.03,MIN(0.3,_xlfn.NORM.INV(RAND(),$B$8,$B$9))))</f>
        <v/>
      </c>
      <c r="F442" s="79">
        <f>MAX(3,MIN(25,_xlfn.NORM.INV(RAND(),$B$12,$B$13)))</f>
        <v/>
      </c>
      <c r="G442" s="77">
        <f>SUMPRODUCT($B$14*((C442-$B$17)*(1-$B$15)+$B$17-$B$16)*(1+B442)^{1,2,3,4,5}/((1+E442)^{0.5,1.5,2.5,3.5,4.5}))</f>
        <v/>
      </c>
      <c r="H442" s="77">
        <f>(($B$14*(1+B442)^5*((C442-$B$17)*(1-$B$15)+$B$17-$B$16)*(1+D442)/MAX(E442-D442,0.000001))*$B$21+($B$14*(1+B442)^5*C442*F442)*(1-$B$21))/((1+E442)^4.5)</f>
        <v/>
      </c>
      <c r="I442" s="77">
        <f>G442+H442+$B$18-$B$19</f>
        <v/>
      </c>
      <c r="J442" s="80">
        <f>IF($B$20=0,0,I442/$B$20)</f>
        <v/>
      </c>
    </row>
    <row r="443">
      <c r="A443" s="12" t="n">
        <v>377</v>
      </c>
      <c r="B443" s="11">
        <f>MAX(-0.2,MIN(0.5,_xlfn.NORM.INV(RAND(),$B$4,$B$5)))</f>
        <v/>
      </c>
      <c r="C443" s="11">
        <f>MAX(0.01,MIN(0.6,_xlfn.NORM.INV(RAND(),$B$6,$B$7)))</f>
        <v/>
      </c>
      <c r="D443" s="11">
        <f>MAX(0,MIN(0.05,_xlfn.NORM.INV(RAND(),$B$10,$B$11)))</f>
        <v/>
      </c>
      <c r="E443" s="11">
        <f>MAX(D443+0.01,MAX(0.03,MIN(0.3,_xlfn.NORM.INV(RAND(),$B$8,$B$9))))</f>
        <v/>
      </c>
      <c r="F443" s="75">
        <f>MAX(3,MIN(25,_xlfn.NORM.INV(RAND(),$B$12,$B$13)))</f>
        <v/>
      </c>
      <c r="G443" s="12">
        <f>SUMPRODUCT($B$14*((C443-$B$17)*(1-$B$15)+$B$17-$B$16)*(1+B443)^{1,2,3,4,5}/((1+E443)^{0.5,1.5,2.5,3.5,4.5}))</f>
        <v/>
      </c>
      <c r="H443" s="12">
        <f>(($B$14*(1+B443)^5*((C443-$B$17)*(1-$B$15)+$B$17-$B$16)*(1+D443)/MAX(E443-D443,0.000001))*$B$21+($B$14*(1+B443)^5*C443*F443)*(1-$B$21))/((1+E443)^4.5)</f>
        <v/>
      </c>
      <c r="I443" s="12">
        <f>G443+H443+$B$18-$B$19</f>
        <v/>
      </c>
      <c r="J443" s="76">
        <f>IF($B$20=0,0,I443/$B$20)</f>
        <v/>
      </c>
    </row>
    <row r="444">
      <c r="A444" s="77" t="n">
        <v>378</v>
      </c>
      <c r="B444" s="78">
        <f>MAX(-0.2,MIN(0.5,_xlfn.NORM.INV(RAND(),$B$4,$B$5)))</f>
        <v/>
      </c>
      <c r="C444" s="78">
        <f>MAX(0.01,MIN(0.6,_xlfn.NORM.INV(RAND(),$B$6,$B$7)))</f>
        <v/>
      </c>
      <c r="D444" s="78">
        <f>MAX(0,MIN(0.05,_xlfn.NORM.INV(RAND(),$B$10,$B$11)))</f>
        <v/>
      </c>
      <c r="E444" s="78">
        <f>MAX(D444+0.01,MAX(0.03,MIN(0.3,_xlfn.NORM.INV(RAND(),$B$8,$B$9))))</f>
        <v/>
      </c>
      <c r="F444" s="79">
        <f>MAX(3,MIN(25,_xlfn.NORM.INV(RAND(),$B$12,$B$13)))</f>
        <v/>
      </c>
      <c r="G444" s="77">
        <f>SUMPRODUCT($B$14*((C444-$B$17)*(1-$B$15)+$B$17-$B$16)*(1+B444)^{1,2,3,4,5}/((1+E444)^{0.5,1.5,2.5,3.5,4.5}))</f>
        <v/>
      </c>
      <c r="H444" s="77">
        <f>(($B$14*(1+B444)^5*((C444-$B$17)*(1-$B$15)+$B$17-$B$16)*(1+D444)/MAX(E444-D444,0.000001))*$B$21+($B$14*(1+B444)^5*C444*F444)*(1-$B$21))/((1+E444)^4.5)</f>
        <v/>
      </c>
      <c r="I444" s="77">
        <f>G444+H444+$B$18-$B$19</f>
        <v/>
      </c>
      <c r="J444" s="80">
        <f>IF($B$20=0,0,I444/$B$20)</f>
        <v/>
      </c>
    </row>
    <row r="445">
      <c r="A445" s="12" t="n">
        <v>379</v>
      </c>
      <c r="B445" s="11">
        <f>MAX(-0.2,MIN(0.5,_xlfn.NORM.INV(RAND(),$B$4,$B$5)))</f>
        <v/>
      </c>
      <c r="C445" s="11">
        <f>MAX(0.01,MIN(0.6,_xlfn.NORM.INV(RAND(),$B$6,$B$7)))</f>
        <v/>
      </c>
      <c r="D445" s="11">
        <f>MAX(0,MIN(0.05,_xlfn.NORM.INV(RAND(),$B$10,$B$11)))</f>
        <v/>
      </c>
      <c r="E445" s="11">
        <f>MAX(D445+0.01,MAX(0.03,MIN(0.3,_xlfn.NORM.INV(RAND(),$B$8,$B$9))))</f>
        <v/>
      </c>
      <c r="F445" s="75">
        <f>MAX(3,MIN(25,_xlfn.NORM.INV(RAND(),$B$12,$B$13)))</f>
        <v/>
      </c>
      <c r="G445" s="12">
        <f>SUMPRODUCT($B$14*((C445-$B$17)*(1-$B$15)+$B$17-$B$16)*(1+B445)^{1,2,3,4,5}/((1+E445)^{0.5,1.5,2.5,3.5,4.5}))</f>
        <v/>
      </c>
      <c r="H445" s="12">
        <f>(($B$14*(1+B445)^5*((C445-$B$17)*(1-$B$15)+$B$17-$B$16)*(1+D445)/MAX(E445-D445,0.000001))*$B$21+($B$14*(1+B445)^5*C445*F445)*(1-$B$21))/((1+E445)^4.5)</f>
        <v/>
      </c>
      <c r="I445" s="12">
        <f>G445+H445+$B$18-$B$19</f>
        <v/>
      </c>
      <c r="J445" s="76">
        <f>IF($B$20=0,0,I445/$B$20)</f>
        <v/>
      </c>
    </row>
    <row r="446">
      <c r="A446" s="77" t="n">
        <v>380</v>
      </c>
      <c r="B446" s="78">
        <f>MAX(-0.2,MIN(0.5,_xlfn.NORM.INV(RAND(),$B$4,$B$5)))</f>
        <v/>
      </c>
      <c r="C446" s="78">
        <f>MAX(0.01,MIN(0.6,_xlfn.NORM.INV(RAND(),$B$6,$B$7)))</f>
        <v/>
      </c>
      <c r="D446" s="78">
        <f>MAX(0,MIN(0.05,_xlfn.NORM.INV(RAND(),$B$10,$B$11)))</f>
        <v/>
      </c>
      <c r="E446" s="78">
        <f>MAX(D446+0.01,MAX(0.03,MIN(0.3,_xlfn.NORM.INV(RAND(),$B$8,$B$9))))</f>
        <v/>
      </c>
      <c r="F446" s="79">
        <f>MAX(3,MIN(25,_xlfn.NORM.INV(RAND(),$B$12,$B$13)))</f>
        <v/>
      </c>
      <c r="G446" s="77">
        <f>SUMPRODUCT($B$14*((C446-$B$17)*(1-$B$15)+$B$17-$B$16)*(1+B446)^{1,2,3,4,5}/((1+E446)^{0.5,1.5,2.5,3.5,4.5}))</f>
        <v/>
      </c>
      <c r="H446" s="77">
        <f>(($B$14*(1+B446)^5*((C446-$B$17)*(1-$B$15)+$B$17-$B$16)*(1+D446)/MAX(E446-D446,0.000001))*$B$21+($B$14*(1+B446)^5*C446*F446)*(1-$B$21))/((1+E446)^4.5)</f>
        <v/>
      </c>
      <c r="I446" s="77">
        <f>G446+H446+$B$18-$B$19</f>
        <v/>
      </c>
      <c r="J446" s="80">
        <f>IF($B$20=0,0,I446/$B$20)</f>
        <v/>
      </c>
    </row>
    <row r="447">
      <c r="A447" s="12" t="n">
        <v>381</v>
      </c>
      <c r="B447" s="11">
        <f>MAX(-0.2,MIN(0.5,_xlfn.NORM.INV(RAND(),$B$4,$B$5)))</f>
        <v/>
      </c>
      <c r="C447" s="11">
        <f>MAX(0.01,MIN(0.6,_xlfn.NORM.INV(RAND(),$B$6,$B$7)))</f>
        <v/>
      </c>
      <c r="D447" s="11">
        <f>MAX(0,MIN(0.05,_xlfn.NORM.INV(RAND(),$B$10,$B$11)))</f>
        <v/>
      </c>
      <c r="E447" s="11">
        <f>MAX(D447+0.01,MAX(0.03,MIN(0.3,_xlfn.NORM.INV(RAND(),$B$8,$B$9))))</f>
        <v/>
      </c>
      <c r="F447" s="75">
        <f>MAX(3,MIN(25,_xlfn.NORM.INV(RAND(),$B$12,$B$13)))</f>
        <v/>
      </c>
      <c r="G447" s="12">
        <f>SUMPRODUCT($B$14*((C447-$B$17)*(1-$B$15)+$B$17-$B$16)*(1+B447)^{1,2,3,4,5}/((1+E447)^{0.5,1.5,2.5,3.5,4.5}))</f>
        <v/>
      </c>
      <c r="H447" s="12">
        <f>(($B$14*(1+B447)^5*((C447-$B$17)*(1-$B$15)+$B$17-$B$16)*(1+D447)/MAX(E447-D447,0.000001))*$B$21+($B$14*(1+B447)^5*C447*F447)*(1-$B$21))/((1+E447)^4.5)</f>
        <v/>
      </c>
      <c r="I447" s="12">
        <f>G447+H447+$B$18-$B$19</f>
        <v/>
      </c>
      <c r="J447" s="76">
        <f>IF($B$20=0,0,I447/$B$20)</f>
        <v/>
      </c>
    </row>
    <row r="448">
      <c r="A448" s="77" t="n">
        <v>382</v>
      </c>
      <c r="B448" s="78">
        <f>MAX(-0.2,MIN(0.5,_xlfn.NORM.INV(RAND(),$B$4,$B$5)))</f>
        <v/>
      </c>
      <c r="C448" s="78">
        <f>MAX(0.01,MIN(0.6,_xlfn.NORM.INV(RAND(),$B$6,$B$7)))</f>
        <v/>
      </c>
      <c r="D448" s="78">
        <f>MAX(0,MIN(0.05,_xlfn.NORM.INV(RAND(),$B$10,$B$11)))</f>
        <v/>
      </c>
      <c r="E448" s="78">
        <f>MAX(D448+0.01,MAX(0.03,MIN(0.3,_xlfn.NORM.INV(RAND(),$B$8,$B$9))))</f>
        <v/>
      </c>
      <c r="F448" s="79">
        <f>MAX(3,MIN(25,_xlfn.NORM.INV(RAND(),$B$12,$B$13)))</f>
        <v/>
      </c>
      <c r="G448" s="77">
        <f>SUMPRODUCT($B$14*((C448-$B$17)*(1-$B$15)+$B$17-$B$16)*(1+B448)^{1,2,3,4,5}/((1+E448)^{0.5,1.5,2.5,3.5,4.5}))</f>
        <v/>
      </c>
      <c r="H448" s="77">
        <f>(($B$14*(1+B448)^5*((C448-$B$17)*(1-$B$15)+$B$17-$B$16)*(1+D448)/MAX(E448-D448,0.000001))*$B$21+($B$14*(1+B448)^5*C448*F448)*(1-$B$21))/((1+E448)^4.5)</f>
        <v/>
      </c>
      <c r="I448" s="77">
        <f>G448+H448+$B$18-$B$19</f>
        <v/>
      </c>
      <c r="J448" s="80">
        <f>IF($B$20=0,0,I448/$B$20)</f>
        <v/>
      </c>
    </row>
    <row r="449">
      <c r="A449" s="12" t="n">
        <v>383</v>
      </c>
      <c r="B449" s="11">
        <f>MAX(-0.2,MIN(0.5,_xlfn.NORM.INV(RAND(),$B$4,$B$5)))</f>
        <v/>
      </c>
      <c r="C449" s="11">
        <f>MAX(0.01,MIN(0.6,_xlfn.NORM.INV(RAND(),$B$6,$B$7)))</f>
        <v/>
      </c>
      <c r="D449" s="11">
        <f>MAX(0,MIN(0.05,_xlfn.NORM.INV(RAND(),$B$10,$B$11)))</f>
        <v/>
      </c>
      <c r="E449" s="11">
        <f>MAX(D449+0.01,MAX(0.03,MIN(0.3,_xlfn.NORM.INV(RAND(),$B$8,$B$9))))</f>
        <v/>
      </c>
      <c r="F449" s="75">
        <f>MAX(3,MIN(25,_xlfn.NORM.INV(RAND(),$B$12,$B$13)))</f>
        <v/>
      </c>
      <c r="G449" s="12">
        <f>SUMPRODUCT($B$14*((C449-$B$17)*(1-$B$15)+$B$17-$B$16)*(1+B449)^{1,2,3,4,5}/((1+E449)^{0.5,1.5,2.5,3.5,4.5}))</f>
        <v/>
      </c>
      <c r="H449" s="12">
        <f>(($B$14*(1+B449)^5*((C449-$B$17)*(1-$B$15)+$B$17-$B$16)*(1+D449)/MAX(E449-D449,0.000001))*$B$21+($B$14*(1+B449)^5*C449*F449)*(1-$B$21))/((1+E449)^4.5)</f>
        <v/>
      </c>
      <c r="I449" s="12">
        <f>G449+H449+$B$18-$B$19</f>
        <v/>
      </c>
      <c r="J449" s="76">
        <f>IF($B$20=0,0,I449/$B$20)</f>
        <v/>
      </c>
    </row>
    <row r="450">
      <c r="A450" s="77" t="n">
        <v>384</v>
      </c>
      <c r="B450" s="78">
        <f>MAX(-0.2,MIN(0.5,_xlfn.NORM.INV(RAND(),$B$4,$B$5)))</f>
        <v/>
      </c>
      <c r="C450" s="78">
        <f>MAX(0.01,MIN(0.6,_xlfn.NORM.INV(RAND(),$B$6,$B$7)))</f>
        <v/>
      </c>
      <c r="D450" s="78">
        <f>MAX(0,MIN(0.05,_xlfn.NORM.INV(RAND(),$B$10,$B$11)))</f>
        <v/>
      </c>
      <c r="E450" s="78">
        <f>MAX(D450+0.01,MAX(0.03,MIN(0.3,_xlfn.NORM.INV(RAND(),$B$8,$B$9))))</f>
        <v/>
      </c>
      <c r="F450" s="79">
        <f>MAX(3,MIN(25,_xlfn.NORM.INV(RAND(),$B$12,$B$13)))</f>
        <v/>
      </c>
      <c r="G450" s="77">
        <f>SUMPRODUCT($B$14*((C450-$B$17)*(1-$B$15)+$B$17-$B$16)*(1+B450)^{1,2,3,4,5}/((1+E450)^{0.5,1.5,2.5,3.5,4.5}))</f>
        <v/>
      </c>
      <c r="H450" s="77">
        <f>(($B$14*(1+B450)^5*((C450-$B$17)*(1-$B$15)+$B$17-$B$16)*(1+D450)/MAX(E450-D450,0.000001))*$B$21+($B$14*(1+B450)^5*C450*F450)*(1-$B$21))/((1+E450)^4.5)</f>
        <v/>
      </c>
      <c r="I450" s="77">
        <f>G450+H450+$B$18-$B$19</f>
        <v/>
      </c>
      <c r="J450" s="80">
        <f>IF($B$20=0,0,I450/$B$20)</f>
        <v/>
      </c>
    </row>
    <row r="451">
      <c r="A451" s="12" t="n">
        <v>385</v>
      </c>
      <c r="B451" s="11">
        <f>MAX(-0.2,MIN(0.5,_xlfn.NORM.INV(RAND(),$B$4,$B$5)))</f>
        <v/>
      </c>
      <c r="C451" s="11">
        <f>MAX(0.01,MIN(0.6,_xlfn.NORM.INV(RAND(),$B$6,$B$7)))</f>
        <v/>
      </c>
      <c r="D451" s="11">
        <f>MAX(0,MIN(0.05,_xlfn.NORM.INV(RAND(),$B$10,$B$11)))</f>
        <v/>
      </c>
      <c r="E451" s="11">
        <f>MAX(D451+0.01,MAX(0.03,MIN(0.3,_xlfn.NORM.INV(RAND(),$B$8,$B$9))))</f>
        <v/>
      </c>
      <c r="F451" s="75">
        <f>MAX(3,MIN(25,_xlfn.NORM.INV(RAND(),$B$12,$B$13)))</f>
        <v/>
      </c>
      <c r="G451" s="12">
        <f>SUMPRODUCT($B$14*((C451-$B$17)*(1-$B$15)+$B$17-$B$16)*(1+B451)^{1,2,3,4,5}/((1+E451)^{0.5,1.5,2.5,3.5,4.5}))</f>
        <v/>
      </c>
      <c r="H451" s="12">
        <f>(($B$14*(1+B451)^5*((C451-$B$17)*(1-$B$15)+$B$17-$B$16)*(1+D451)/MAX(E451-D451,0.000001))*$B$21+($B$14*(1+B451)^5*C451*F451)*(1-$B$21))/((1+E451)^4.5)</f>
        <v/>
      </c>
      <c r="I451" s="12">
        <f>G451+H451+$B$18-$B$19</f>
        <v/>
      </c>
      <c r="J451" s="76">
        <f>IF($B$20=0,0,I451/$B$20)</f>
        <v/>
      </c>
    </row>
    <row r="452">
      <c r="A452" s="77" t="n">
        <v>386</v>
      </c>
      <c r="B452" s="78">
        <f>MAX(-0.2,MIN(0.5,_xlfn.NORM.INV(RAND(),$B$4,$B$5)))</f>
        <v/>
      </c>
      <c r="C452" s="78">
        <f>MAX(0.01,MIN(0.6,_xlfn.NORM.INV(RAND(),$B$6,$B$7)))</f>
        <v/>
      </c>
      <c r="D452" s="78">
        <f>MAX(0,MIN(0.05,_xlfn.NORM.INV(RAND(),$B$10,$B$11)))</f>
        <v/>
      </c>
      <c r="E452" s="78">
        <f>MAX(D452+0.01,MAX(0.03,MIN(0.3,_xlfn.NORM.INV(RAND(),$B$8,$B$9))))</f>
        <v/>
      </c>
      <c r="F452" s="79">
        <f>MAX(3,MIN(25,_xlfn.NORM.INV(RAND(),$B$12,$B$13)))</f>
        <v/>
      </c>
      <c r="G452" s="77">
        <f>SUMPRODUCT($B$14*((C452-$B$17)*(1-$B$15)+$B$17-$B$16)*(1+B452)^{1,2,3,4,5}/((1+E452)^{0.5,1.5,2.5,3.5,4.5}))</f>
        <v/>
      </c>
      <c r="H452" s="77">
        <f>(($B$14*(1+B452)^5*((C452-$B$17)*(1-$B$15)+$B$17-$B$16)*(1+D452)/MAX(E452-D452,0.000001))*$B$21+($B$14*(1+B452)^5*C452*F452)*(1-$B$21))/((1+E452)^4.5)</f>
        <v/>
      </c>
      <c r="I452" s="77">
        <f>G452+H452+$B$18-$B$19</f>
        <v/>
      </c>
      <c r="J452" s="80">
        <f>IF($B$20=0,0,I452/$B$20)</f>
        <v/>
      </c>
    </row>
    <row r="453">
      <c r="A453" s="12" t="n">
        <v>387</v>
      </c>
      <c r="B453" s="11">
        <f>MAX(-0.2,MIN(0.5,_xlfn.NORM.INV(RAND(),$B$4,$B$5)))</f>
        <v/>
      </c>
      <c r="C453" s="11">
        <f>MAX(0.01,MIN(0.6,_xlfn.NORM.INV(RAND(),$B$6,$B$7)))</f>
        <v/>
      </c>
      <c r="D453" s="11">
        <f>MAX(0,MIN(0.05,_xlfn.NORM.INV(RAND(),$B$10,$B$11)))</f>
        <v/>
      </c>
      <c r="E453" s="11">
        <f>MAX(D453+0.01,MAX(0.03,MIN(0.3,_xlfn.NORM.INV(RAND(),$B$8,$B$9))))</f>
        <v/>
      </c>
      <c r="F453" s="75">
        <f>MAX(3,MIN(25,_xlfn.NORM.INV(RAND(),$B$12,$B$13)))</f>
        <v/>
      </c>
      <c r="G453" s="12">
        <f>SUMPRODUCT($B$14*((C453-$B$17)*(1-$B$15)+$B$17-$B$16)*(1+B453)^{1,2,3,4,5}/((1+E453)^{0.5,1.5,2.5,3.5,4.5}))</f>
        <v/>
      </c>
      <c r="H453" s="12">
        <f>(($B$14*(1+B453)^5*((C453-$B$17)*(1-$B$15)+$B$17-$B$16)*(1+D453)/MAX(E453-D453,0.000001))*$B$21+($B$14*(1+B453)^5*C453*F453)*(1-$B$21))/((1+E453)^4.5)</f>
        <v/>
      </c>
      <c r="I453" s="12">
        <f>G453+H453+$B$18-$B$19</f>
        <v/>
      </c>
      <c r="J453" s="76">
        <f>IF($B$20=0,0,I453/$B$20)</f>
        <v/>
      </c>
    </row>
    <row r="454">
      <c r="A454" s="77" t="n">
        <v>388</v>
      </c>
      <c r="B454" s="78">
        <f>MAX(-0.2,MIN(0.5,_xlfn.NORM.INV(RAND(),$B$4,$B$5)))</f>
        <v/>
      </c>
      <c r="C454" s="78">
        <f>MAX(0.01,MIN(0.6,_xlfn.NORM.INV(RAND(),$B$6,$B$7)))</f>
        <v/>
      </c>
      <c r="D454" s="78">
        <f>MAX(0,MIN(0.05,_xlfn.NORM.INV(RAND(),$B$10,$B$11)))</f>
        <v/>
      </c>
      <c r="E454" s="78">
        <f>MAX(D454+0.01,MAX(0.03,MIN(0.3,_xlfn.NORM.INV(RAND(),$B$8,$B$9))))</f>
        <v/>
      </c>
      <c r="F454" s="79">
        <f>MAX(3,MIN(25,_xlfn.NORM.INV(RAND(),$B$12,$B$13)))</f>
        <v/>
      </c>
      <c r="G454" s="77">
        <f>SUMPRODUCT($B$14*((C454-$B$17)*(1-$B$15)+$B$17-$B$16)*(1+B454)^{1,2,3,4,5}/((1+E454)^{0.5,1.5,2.5,3.5,4.5}))</f>
        <v/>
      </c>
      <c r="H454" s="77">
        <f>(($B$14*(1+B454)^5*((C454-$B$17)*(1-$B$15)+$B$17-$B$16)*(1+D454)/MAX(E454-D454,0.000001))*$B$21+($B$14*(1+B454)^5*C454*F454)*(1-$B$21))/((1+E454)^4.5)</f>
        <v/>
      </c>
      <c r="I454" s="77">
        <f>G454+H454+$B$18-$B$19</f>
        <v/>
      </c>
      <c r="J454" s="80">
        <f>IF($B$20=0,0,I454/$B$20)</f>
        <v/>
      </c>
    </row>
    <row r="455">
      <c r="A455" s="12" t="n">
        <v>389</v>
      </c>
      <c r="B455" s="11">
        <f>MAX(-0.2,MIN(0.5,_xlfn.NORM.INV(RAND(),$B$4,$B$5)))</f>
        <v/>
      </c>
      <c r="C455" s="11">
        <f>MAX(0.01,MIN(0.6,_xlfn.NORM.INV(RAND(),$B$6,$B$7)))</f>
        <v/>
      </c>
      <c r="D455" s="11">
        <f>MAX(0,MIN(0.05,_xlfn.NORM.INV(RAND(),$B$10,$B$11)))</f>
        <v/>
      </c>
      <c r="E455" s="11">
        <f>MAX(D455+0.01,MAX(0.03,MIN(0.3,_xlfn.NORM.INV(RAND(),$B$8,$B$9))))</f>
        <v/>
      </c>
      <c r="F455" s="75">
        <f>MAX(3,MIN(25,_xlfn.NORM.INV(RAND(),$B$12,$B$13)))</f>
        <v/>
      </c>
      <c r="G455" s="12">
        <f>SUMPRODUCT($B$14*((C455-$B$17)*(1-$B$15)+$B$17-$B$16)*(1+B455)^{1,2,3,4,5}/((1+E455)^{0.5,1.5,2.5,3.5,4.5}))</f>
        <v/>
      </c>
      <c r="H455" s="12">
        <f>(($B$14*(1+B455)^5*((C455-$B$17)*(1-$B$15)+$B$17-$B$16)*(1+D455)/MAX(E455-D455,0.000001))*$B$21+($B$14*(1+B455)^5*C455*F455)*(1-$B$21))/((1+E455)^4.5)</f>
        <v/>
      </c>
      <c r="I455" s="12">
        <f>G455+H455+$B$18-$B$19</f>
        <v/>
      </c>
      <c r="J455" s="76">
        <f>IF($B$20=0,0,I455/$B$20)</f>
        <v/>
      </c>
    </row>
    <row r="456">
      <c r="A456" s="77" t="n">
        <v>390</v>
      </c>
      <c r="B456" s="78">
        <f>MAX(-0.2,MIN(0.5,_xlfn.NORM.INV(RAND(),$B$4,$B$5)))</f>
        <v/>
      </c>
      <c r="C456" s="78">
        <f>MAX(0.01,MIN(0.6,_xlfn.NORM.INV(RAND(),$B$6,$B$7)))</f>
        <v/>
      </c>
      <c r="D456" s="78">
        <f>MAX(0,MIN(0.05,_xlfn.NORM.INV(RAND(),$B$10,$B$11)))</f>
        <v/>
      </c>
      <c r="E456" s="78">
        <f>MAX(D456+0.01,MAX(0.03,MIN(0.3,_xlfn.NORM.INV(RAND(),$B$8,$B$9))))</f>
        <v/>
      </c>
      <c r="F456" s="79">
        <f>MAX(3,MIN(25,_xlfn.NORM.INV(RAND(),$B$12,$B$13)))</f>
        <v/>
      </c>
      <c r="G456" s="77">
        <f>SUMPRODUCT($B$14*((C456-$B$17)*(1-$B$15)+$B$17-$B$16)*(1+B456)^{1,2,3,4,5}/((1+E456)^{0.5,1.5,2.5,3.5,4.5}))</f>
        <v/>
      </c>
      <c r="H456" s="77">
        <f>(($B$14*(1+B456)^5*((C456-$B$17)*(1-$B$15)+$B$17-$B$16)*(1+D456)/MAX(E456-D456,0.000001))*$B$21+($B$14*(1+B456)^5*C456*F456)*(1-$B$21))/((1+E456)^4.5)</f>
        <v/>
      </c>
      <c r="I456" s="77">
        <f>G456+H456+$B$18-$B$19</f>
        <v/>
      </c>
      <c r="J456" s="80">
        <f>IF($B$20=0,0,I456/$B$20)</f>
        <v/>
      </c>
    </row>
    <row r="457">
      <c r="A457" s="12" t="n">
        <v>391</v>
      </c>
      <c r="B457" s="11">
        <f>MAX(-0.2,MIN(0.5,_xlfn.NORM.INV(RAND(),$B$4,$B$5)))</f>
        <v/>
      </c>
      <c r="C457" s="11">
        <f>MAX(0.01,MIN(0.6,_xlfn.NORM.INV(RAND(),$B$6,$B$7)))</f>
        <v/>
      </c>
      <c r="D457" s="11">
        <f>MAX(0,MIN(0.05,_xlfn.NORM.INV(RAND(),$B$10,$B$11)))</f>
        <v/>
      </c>
      <c r="E457" s="11">
        <f>MAX(D457+0.01,MAX(0.03,MIN(0.3,_xlfn.NORM.INV(RAND(),$B$8,$B$9))))</f>
        <v/>
      </c>
      <c r="F457" s="75">
        <f>MAX(3,MIN(25,_xlfn.NORM.INV(RAND(),$B$12,$B$13)))</f>
        <v/>
      </c>
      <c r="G457" s="12">
        <f>SUMPRODUCT($B$14*((C457-$B$17)*(1-$B$15)+$B$17-$B$16)*(1+B457)^{1,2,3,4,5}/((1+E457)^{0.5,1.5,2.5,3.5,4.5}))</f>
        <v/>
      </c>
      <c r="H457" s="12">
        <f>(($B$14*(1+B457)^5*((C457-$B$17)*(1-$B$15)+$B$17-$B$16)*(1+D457)/MAX(E457-D457,0.000001))*$B$21+($B$14*(1+B457)^5*C457*F457)*(1-$B$21))/((1+E457)^4.5)</f>
        <v/>
      </c>
      <c r="I457" s="12">
        <f>G457+H457+$B$18-$B$19</f>
        <v/>
      </c>
      <c r="J457" s="76">
        <f>IF($B$20=0,0,I457/$B$20)</f>
        <v/>
      </c>
    </row>
    <row r="458">
      <c r="A458" s="77" t="n">
        <v>392</v>
      </c>
      <c r="B458" s="78">
        <f>MAX(-0.2,MIN(0.5,_xlfn.NORM.INV(RAND(),$B$4,$B$5)))</f>
        <v/>
      </c>
      <c r="C458" s="78">
        <f>MAX(0.01,MIN(0.6,_xlfn.NORM.INV(RAND(),$B$6,$B$7)))</f>
        <v/>
      </c>
      <c r="D458" s="78">
        <f>MAX(0,MIN(0.05,_xlfn.NORM.INV(RAND(),$B$10,$B$11)))</f>
        <v/>
      </c>
      <c r="E458" s="78">
        <f>MAX(D458+0.01,MAX(0.03,MIN(0.3,_xlfn.NORM.INV(RAND(),$B$8,$B$9))))</f>
        <v/>
      </c>
      <c r="F458" s="79">
        <f>MAX(3,MIN(25,_xlfn.NORM.INV(RAND(),$B$12,$B$13)))</f>
        <v/>
      </c>
      <c r="G458" s="77">
        <f>SUMPRODUCT($B$14*((C458-$B$17)*(1-$B$15)+$B$17-$B$16)*(1+B458)^{1,2,3,4,5}/((1+E458)^{0.5,1.5,2.5,3.5,4.5}))</f>
        <v/>
      </c>
      <c r="H458" s="77">
        <f>(($B$14*(1+B458)^5*((C458-$B$17)*(1-$B$15)+$B$17-$B$16)*(1+D458)/MAX(E458-D458,0.000001))*$B$21+($B$14*(1+B458)^5*C458*F458)*(1-$B$21))/((1+E458)^4.5)</f>
        <v/>
      </c>
      <c r="I458" s="77">
        <f>G458+H458+$B$18-$B$19</f>
        <v/>
      </c>
      <c r="J458" s="80">
        <f>IF($B$20=0,0,I458/$B$20)</f>
        <v/>
      </c>
    </row>
    <row r="459">
      <c r="A459" s="12" t="n">
        <v>393</v>
      </c>
      <c r="B459" s="11">
        <f>MAX(-0.2,MIN(0.5,_xlfn.NORM.INV(RAND(),$B$4,$B$5)))</f>
        <v/>
      </c>
      <c r="C459" s="11">
        <f>MAX(0.01,MIN(0.6,_xlfn.NORM.INV(RAND(),$B$6,$B$7)))</f>
        <v/>
      </c>
      <c r="D459" s="11">
        <f>MAX(0,MIN(0.05,_xlfn.NORM.INV(RAND(),$B$10,$B$11)))</f>
        <v/>
      </c>
      <c r="E459" s="11">
        <f>MAX(D459+0.01,MAX(0.03,MIN(0.3,_xlfn.NORM.INV(RAND(),$B$8,$B$9))))</f>
        <v/>
      </c>
      <c r="F459" s="75">
        <f>MAX(3,MIN(25,_xlfn.NORM.INV(RAND(),$B$12,$B$13)))</f>
        <v/>
      </c>
      <c r="G459" s="12">
        <f>SUMPRODUCT($B$14*((C459-$B$17)*(1-$B$15)+$B$17-$B$16)*(1+B459)^{1,2,3,4,5}/((1+E459)^{0.5,1.5,2.5,3.5,4.5}))</f>
        <v/>
      </c>
      <c r="H459" s="12">
        <f>(($B$14*(1+B459)^5*((C459-$B$17)*(1-$B$15)+$B$17-$B$16)*(1+D459)/MAX(E459-D459,0.000001))*$B$21+($B$14*(1+B459)^5*C459*F459)*(1-$B$21))/((1+E459)^4.5)</f>
        <v/>
      </c>
      <c r="I459" s="12">
        <f>G459+H459+$B$18-$B$19</f>
        <v/>
      </c>
      <c r="J459" s="76">
        <f>IF($B$20=0,0,I459/$B$20)</f>
        <v/>
      </c>
    </row>
    <row r="460">
      <c r="A460" s="77" t="n">
        <v>394</v>
      </c>
      <c r="B460" s="78">
        <f>MAX(-0.2,MIN(0.5,_xlfn.NORM.INV(RAND(),$B$4,$B$5)))</f>
        <v/>
      </c>
      <c r="C460" s="78">
        <f>MAX(0.01,MIN(0.6,_xlfn.NORM.INV(RAND(),$B$6,$B$7)))</f>
        <v/>
      </c>
      <c r="D460" s="78">
        <f>MAX(0,MIN(0.05,_xlfn.NORM.INV(RAND(),$B$10,$B$11)))</f>
        <v/>
      </c>
      <c r="E460" s="78">
        <f>MAX(D460+0.01,MAX(0.03,MIN(0.3,_xlfn.NORM.INV(RAND(),$B$8,$B$9))))</f>
        <v/>
      </c>
      <c r="F460" s="79">
        <f>MAX(3,MIN(25,_xlfn.NORM.INV(RAND(),$B$12,$B$13)))</f>
        <v/>
      </c>
      <c r="G460" s="77">
        <f>SUMPRODUCT($B$14*((C460-$B$17)*(1-$B$15)+$B$17-$B$16)*(1+B460)^{1,2,3,4,5}/((1+E460)^{0.5,1.5,2.5,3.5,4.5}))</f>
        <v/>
      </c>
      <c r="H460" s="77">
        <f>(($B$14*(1+B460)^5*((C460-$B$17)*(1-$B$15)+$B$17-$B$16)*(1+D460)/MAX(E460-D460,0.000001))*$B$21+($B$14*(1+B460)^5*C460*F460)*(1-$B$21))/((1+E460)^4.5)</f>
        <v/>
      </c>
      <c r="I460" s="77">
        <f>G460+H460+$B$18-$B$19</f>
        <v/>
      </c>
      <c r="J460" s="80">
        <f>IF($B$20=0,0,I460/$B$20)</f>
        <v/>
      </c>
    </row>
    <row r="461">
      <c r="A461" s="12" t="n">
        <v>395</v>
      </c>
      <c r="B461" s="11">
        <f>MAX(-0.2,MIN(0.5,_xlfn.NORM.INV(RAND(),$B$4,$B$5)))</f>
        <v/>
      </c>
      <c r="C461" s="11">
        <f>MAX(0.01,MIN(0.6,_xlfn.NORM.INV(RAND(),$B$6,$B$7)))</f>
        <v/>
      </c>
      <c r="D461" s="11">
        <f>MAX(0,MIN(0.05,_xlfn.NORM.INV(RAND(),$B$10,$B$11)))</f>
        <v/>
      </c>
      <c r="E461" s="11">
        <f>MAX(D461+0.01,MAX(0.03,MIN(0.3,_xlfn.NORM.INV(RAND(),$B$8,$B$9))))</f>
        <v/>
      </c>
      <c r="F461" s="75">
        <f>MAX(3,MIN(25,_xlfn.NORM.INV(RAND(),$B$12,$B$13)))</f>
        <v/>
      </c>
      <c r="G461" s="12">
        <f>SUMPRODUCT($B$14*((C461-$B$17)*(1-$B$15)+$B$17-$B$16)*(1+B461)^{1,2,3,4,5}/((1+E461)^{0.5,1.5,2.5,3.5,4.5}))</f>
        <v/>
      </c>
      <c r="H461" s="12">
        <f>(($B$14*(1+B461)^5*((C461-$B$17)*(1-$B$15)+$B$17-$B$16)*(1+D461)/MAX(E461-D461,0.000001))*$B$21+($B$14*(1+B461)^5*C461*F461)*(1-$B$21))/((1+E461)^4.5)</f>
        <v/>
      </c>
      <c r="I461" s="12">
        <f>G461+H461+$B$18-$B$19</f>
        <v/>
      </c>
      <c r="J461" s="76">
        <f>IF($B$20=0,0,I461/$B$20)</f>
        <v/>
      </c>
    </row>
    <row r="462">
      <c r="A462" s="77" t="n">
        <v>396</v>
      </c>
      <c r="B462" s="78">
        <f>MAX(-0.2,MIN(0.5,_xlfn.NORM.INV(RAND(),$B$4,$B$5)))</f>
        <v/>
      </c>
      <c r="C462" s="78">
        <f>MAX(0.01,MIN(0.6,_xlfn.NORM.INV(RAND(),$B$6,$B$7)))</f>
        <v/>
      </c>
      <c r="D462" s="78">
        <f>MAX(0,MIN(0.05,_xlfn.NORM.INV(RAND(),$B$10,$B$11)))</f>
        <v/>
      </c>
      <c r="E462" s="78">
        <f>MAX(D462+0.01,MAX(0.03,MIN(0.3,_xlfn.NORM.INV(RAND(),$B$8,$B$9))))</f>
        <v/>
      </c>
      <c r="F462" s="79">
        <f>MAX(3,MIN(25,_xlfn.NORM.INV(RAND(),$B$12,$B$13)))</f>
        <v/>
      </c>
      <c r="G462" s="77">
        <f>SUMPRODUCT($B$14*((C462-$B$17)*(1-$B$15)+$B$17-$B$16)*(1+B462)^{1,2,3,4,5}/((1+E462)^{0.5,1.5,2.5,3.5,4.5}))</f>
        <v/>
      </c>
      <c r="H462" s="77">
        <f>(($B$14*(1+B462)^5*((C462-$B$17)*(1-$B$15)+$B$17-$B$16)*(1+D462)/MAX(E462-D462,0.000001))*$B$21+($B$14*(1+B462)^5*C462*F462)*(1-$B$21))/((1+E462)^4.5)</f>
        <v/>
      </c>
      <c r="I462" s="77">
        <f>G462+H462+$B$18-$B$19</f>
        <v/>
      </c>
      <c r="J462" s="80">
        <f>IF($B$20=0,0,I462/$B$20)</f>
        <v/>
      </c>
    </row>
    <row r="463">
      <c r="A463" s="12" t="n">
        <v>397</v>
      </c>
      <c r="B463" s="11">
        <f>MAX(-0.2,MIN(0.5,_xlfn.NORM.INV(RAND(),$B$4,$B$5)))</f>
        <v/>
      </c>
      <c r="C463" s="11">
        <f>MAX(0.01,MIN(0.6,_xlfn.NORM.INV(RAND(),$B$6,$B$7)))</f>
        <v/>
      </c>
      <c r="D463" s="11">
        <f>MAX(0,MIN(0.05,_xlfn.NORM.INV(RAND(),$B$10,$B$11)))</f>
        <v/>
      </c>
      <c r="E463" s="11">
        <f>MAX(D463+0.01,MAX(0.03,MIN(0.3,_xlfn.NORM.INV(RAND(),$B$8,$B$9))))</f>
        <v/>
      </c>
      <c r="F463" s="75">
        <f>MAX(3,MIN(25,_xlfn.NORM.INV(RAND(),$B$12,$B$13)))</f>
        <v/>
      </c>
      <c r="G463" s="12">
        <f>SUMPRODUCT($B$14*((C463-$B$17)*(1-$B$15)+$B$17-$B$16)*(1+B463)^{1,2,3,4,5}/((1+E463)^{0.5,1.5,2.5,3.5,4.5}))</f>
        <v/>
      </c>
      <c r="H463" s="12">
        <f>(($B$14*(1+B463)^5*((C463-$B$17)*(1-$B$15)+$B$17-$B$16)*(1+D463)/MAX(E463-D463,0.000001))*$B$21+($B$14*(1+B463)^5*C463*F463)*(1-$B$21))/((1+E463)^4.5)</f>
        <v/>
      </c>
      <c r="I463" s="12">
        <f>G463+H463+$B$18-$B$19</f>
        <v/>
      </c>
      <c r="J463" s="76">
        <f>IF($B$20=0,0,I463/$B$20)</f>
        <v/>
      </c>
    </row>
    <row r="464">
      <c r="A464" s="77" t="n">
        <v>398</v>
      </c>
      <c r="B464" s="78">
        <f>MAX(-0.2,MIN(0.5,_xlfn.NORM.INV(RAND(),$B$4,$B$5)))</f>
        <v/>
      </c>
      <c r="C464" s="78">
        <f>MAX(0.01,MIN(0.6,_xlfn.NORM.INV(RAND(),$B$6,$B$7)))</f>
        <v/>
      </c>
      <c r="D464" s="78">
        <f>MAX(0,MIN(0.05,_xlfn.NORM.INV(RAND(),$B$10,$B$11)))</f>
        <v/>
      </c>
      <c r="E464" s="78">
        <f>MAX(D464+0.01,MAX(0.03,MIN(0.3,_xlfn.NORM.INV(RAND(),$B$8,$B$9))))</f>
        <v/>
      </c>
      <c r="F464" s="79">
        <f>MAX(3,MIN(25,_xlfn.NORM.INV(RAND(),$B$12,$B$13)))</f>
        <v/>
      </c>
      <c r="G464" s="77">
        <f>SUMPRODUCT($B$14*((C464-$B$17)*(1-$B$15)+$B$17-$B$16)*(1+B464)^{1,2,3,4,5}/((1+E464)^{0.5,1.5,2.5,3.5,4.5}))</f>
        <v/>
      </c>
      <c r="H464" s="77">
        <f>(($B$14*(1+B464)^5*((C464-$B$17)*(1-$B$15)+$B$17-$B$16)*(1+D464)/MAX(E464-D464,0.000001))*$B$21+($B$14*(1+B464)^5*C464*F464)*(1-$B$21))/((1+E464)^4.5)</f>
        <v/>
      </c>
      <c r="I464" s="77">
        <f>G464+H464+$B$18-$B$19</f>
        <v/>
      </c>
      <c r="J464" s="80">
        <f>IF($B$20=0,0,I464/$B$20)</f>
        <v/>
      </c>
    </row>
    <row r="465">
      <c r="A465" s="12" t="n">
        <v>399</v>
      </c>
      <c r="B465" s="11">
        <f>MAX(-0.2,MIN(0.5,_xlfn.NORM.INV(RAND(),$B$4,$B$5)))</f>
        <v/>
      </c>
      <c r="C465" s="11">
        <f>MAX(0.01,MIN(0.6,_xlfn.NORM.INV(RAND(),$B$6,$B$7)))</f>
        <v/>
      </c>
      <c r="D465" s="11">
        <f>MAX(0,MIN(0.05,_xlfn.NORM.INV(RAND(),$B$10,$B$11)))</f>
        <v/>
      </c>
      <c r="E465" s="11">
        <f>MAX(D465+0.01,MAX(0.03,MIN(0.3,_xlfn.NORM.INV(RAND(),$B$8,$B$9))))</f>
        <v/>
      </c>
      <c r="F465" s="75">
        <f>MAX(3,MIN(25,_xlfn.NORM.INV(RAND(),$B$12,$B$13)))</f>
        <v/>
      </c>
      <c r="G465" s="12">
        <f>SUMPRODUCT($B$14*((C465-$B$17)*(1-$B$15)+$B$17-$B$16)*(1+B465)^{1,2,3,4,5}/((1+E465)^{0.5,1.5,2.5,3.5,4.5}))</f>
        <v/>
      </c>
      <c r="H465" s="12">
        <f>(($B$14*(1+B465)^5*((C465-$B$17)*(1-$B$15)+$B$17-$B$16)*(1+D465)/MAX(E465-D465,0.000001))*$B$21+($B$14*(1+B465)^5*C465*F465)*(1-$B$21))/((1+E465)^4.5)</f>
        <v/>
      </c>
      <c r="I465" s="12">
        <f>G465+H465+$B$18-$B$19</f>
        <v/>
      </c>
      <c r="J465" s="76">
        <f>IF($B$20=0,0,I465/$B$20)</f>
        <v/>
      </c>
    </row>
    <row r="466">
      <c r="A466" s="77" t="n">
        <v>400</v>
      </c>
      <c r="B466" s="78">
        <f>MAX(-0.2,MIN(0.5,_xlfn.NORM.INV(RAND(),$B$4,$B$5)))</f>
        <v/>
      </c>
      <c r="C466" s="78">
        <f>MAX(0.01,MIN(0.6,_xlfn.NORM.INV(RAND(),$B$6,$B$7)))</f>
        <v/>
      </c>
      <c r="D466" s="78">
        <f>MAX(0,MIN(0.05,_xlfn.NORM.INV(RAND(),$B$10,$B$11)))</f>
        <v/>
      </c>
      <c r="E466" s="78">
        <f>MAX(D466+0.01,MAX(0.03,MIN(0.3,_xlfn.NORM.INV(RAND(),$B$8,$B$9))))</f>
        <v/>
      </c>
      <c r="F466" s="79">
        <f>MAX(3,MIN(25,_xlfn.NORM.INV(RAND(),$B$12,$B$13)))</f>
        <v/>
      </c>
      <c r="G466" s="77">
        <f>SUMPRODUCT($B$14*((C466-$B$17)*(1-$B$15)+$B$17-$B$16)*(1+B466)^{1,2,3,4,5}/((1+E466)^{0.5,1.5,2.5,3.5,4.5}))</f>
        <v/>
      </c>
      <c r="H466" s="77">
        <f>(($B$14*(1+B466)^5*((C466-$B$17)*(1-$B$15)+$B$17-$B$16)*(1+D466)/MAX(E466-D466,0.000001))*$B$21+($B$14*(1+B466)^5*C466*F466)*(1-$B$21))/((1+E466)^4.5)</f>
        <v/>
      </c>
      <c r="I466" s="77">
        <f>G466+H466+$B$18-$B$19</f>
        <v/>
      </c>
      <c r="J466" s="80">
        <f>IF($B$20=0,0,I466/$B$20)</f>
        <v/>
      </c>
    </row>
    <row r="467">
      <c r="A467" s="12" t="n">
        <v>401</v>
      </c>
      <c r="B467" s="11">
        <f>MAX(-0.2,MIN(0.5,_xlfn.NORM.INV(RAND(),$B$4,$B$5)))</f>
        <v/>
      </c>
      <c r="C467" s="11">
        <f>MAX(0.01,MIN(0.6,_xlfn.NORM.INV(RAND(),$B$6,$B$7)))</f>
        <v/>
      </c>
      <c r="D467" s="11">
        <f>MAX(0,MIN(0.05,_xlfn.NORM.INV(RAND(),$B$10,$B$11)))</f>
        <v/>
      </c>
      <c r="E467" s="11">
        <f>MAX(D467+0.01,MAX(0.03,MIN(0.3,_xlfn.NORM.INV(RAND(),$B$8,$B$9))))</f>
        <v/>
      </c>
      <c r="F467" s="75">
        <f>MAX(3,MIN(25,_xlfn.NORM.INV(RAND(),$B$12,$B$13)))</f>
        <v/>
      </c>
      <c r="G467" s="12">
        <f>SUMPRODUCT($B$14*((C467-$B$17)*(1-$B$15)+$B$17-$B$16)*(1+B467)^{1,2,3,4,5}/((1+E467)^{0.5,1.5,2.5,3.5,4.5}))</f>
        <v/>
      </c>
      <c r="H467" s="12">
        <f>(($B$14*(1+B467)^5*((C467-$B$17)*(1-$B$15)+$B$17-$B$16)*(1+D467)/MAX(E467-D467,0.000001))*$B$21+($B$14*(1+B467)^5*C467*F467)*(1-$B$21))/((1+E467)^4.5)</f>
        <v/>
      </c>
      <c r="I467" s="12">
        <f>G467+H467+$B$18-$B$19</f>
        <v/>
      </c>
      <c r="J467" s="76">
        <f>IF($B$20=0,0,I467/$B$20)</f>
        <v/>
      </c>
    </row>
    <row r="468">
      <c r="A468" s="77" t="n">
        <v>402</v>
      </c>
      <c r="B468" s="78">
        <f>MAX(-0.2,MIN(0.5,_xlfn.NORM.INV(RAND(),$B$4,$B$5)))</f>
        <v/>
      </c>
      <c r="C468" s="78">
        <f>MAX(0.01,MIN(0.6,_xlfn.NORM.INV(RAND(),$B$6,$B$7)))</f>
        <v/>
      </c>
      <c r="D468" s="78">
        <f>MAX(0,MIN(0.05,_xlfn.NORM.INV(RAND(),$B$10,$B$11)))</f>
        <v/>
      </c>
      <c r="E468" s="78">
        <f>MAX(D468+0.01,MAX(0.03,MIN(0.3,_xlfn.NORM.INV(RAND(),$B$8,$B$9))))</f>
        <v/>
      </c>
      <c r="F468" s="79">
        <f>MAX(3,MIN(25,_xlfn.NORM.INV(RAND(),$B$12,$B$13)))</f>
        <v/>
      </c>
      <c r="G468" s="77">
        <f>SUMPRODUCT($B$14*((C468-$B$17)*(1-$B$15)+$B$17-$B$16)*(1+B468)^{1,2,3,4,5}/((1+E468)^{0.5,1.5,2.5,3.5,4.5}))</f>
        <v/>
      </c>
      <c r="H468" s="77">
        <f>(($B$14*(1+B468)^5*((C468-$B$17)*(1-$B$15)+$B$17-$B$16)*(1+D468)/MAX(E468-D468,0.000001))*$B$21+($B$14*(1+B468)^5*C468*F468)*(1-$B$21))/((1+E468)^4.5)</f>
        <v/>
      </c>
      <c r="I468" s="77">
        <f>G468+H468+$B$18-$B$19</f>
        <v/>
      </c>
      <c r="J468" s="80">
        <f>IF($B$20=0,0,I468/$B$20)</f>
        <v/>
      </c>
    </row>
    <row r="469">
      <c r="A469" s="12" t="n">
        <v>403</v>
      </c>
      <c r="B469" s="11">
        <f>MAX(-0.2,MIN(0.5,_xlfn.NORM.INV(RAND(),$B$4,$B$5)))</f>
        <v/>
      </c>
      <c r="C469" s="11">
        <f>MAX(0.01,MIN(0.6,_xlfn.NORM.INV(RAND(),$B$6,$B$7)))</f>
        <v/>
      </c>
      <c r="D469" s="11">
        <f>MAX(0,MIN(0.05,_xlfn.NORM.INV(RAND(),$B$10,$B$11)))</f>
        <v/>
      </c>
      <c r="E469" s="11">
        <f>MAX(D469+0.01,MAX(0.03,MIN(0.3,_xlfn.NORM.INV(RAND(),$B$8,$B$9))))</f>
        <v/>
      </c>
      <c r="F469" s="75">
        <f>MAX(3,MIN(25,_xlfn.NORM.INV(RAND(),$B$12,$B$13)))</f>
        <v/>
      </c>
      <c r="G469" s="12">
        <f>SUMPRODUCT($B$14*((C469-$B$17)*(1-$B$15)+$B$17-$B$16)*(1+B469)^{1,2,3,4,5}/((1+E469)^{0.5,1.5,2.5,3.5,4.5}))</f>
        <v/>
      </c>
      <c r="H469" s="12">
        <f>(($B$14*(1+B469)^5*((C469-$B$17)*(1-$B$15)+$B$17-$B$16)*(1+D469)/MAX(E469-D469,0.000001))*$B$21+($B$14*(1+B469)^5*C469*F469)*(1-$B$21))/((1+E469)^4.5)</f>
        <v/>
      </c>
      <c r="I469" s="12">
        <f>G469+H469+$B$18-$B$19</f>
        <v/>
      </c>
      <c r="J469" s="76">
        <f>IF($B$20=0,0,I469/$B$20)</f>
        <v/>
      </c>
    </row>
    <row r="470">
      <c r="A470" s="77" t="n">
        <v>404</v>
      </c>
      <c r="B470" s="78">
        <f>MAX(-0.2,MIN(0.5,_xlfn.NORM.INV(RAND(),$B$4,$B$5)))</f>
        <v/>
      </c>
      <c r="C470" s="78">
        <f>MAX(0.01,MIN(0.6,_xlfn.NORM.INV(RAND(),$B$6,$B$7)))</f>
        <v/>
      </c>
      <c r="D470" s="78">
        <f>MAX(0,MIN(0.05,_xlfn.NORM.INV(RAND(),$B$10,$B$11)))</f>
        <v/>
      </c>
      <c r="E470" s="78">
        <f>MAX(D470+0.01,MAX(0.03,MIN(0.3,_xlfn.NORM.INV(RAND(),$B$8,$B$9))))</f>
        <v/>
      </c>
      <c r="F470" s="79">
        <f>MAX(3,MIN(25,_xlfn.NORM.INV(RAND(),$B$12,$B$13)))</f>
        <v/>
      </c>
      <c r="G470" s="77">
        <f>SUMPRODUCT($B$14*((C470-$B$17)*(1-$B$15)+$B$17-$B$16)*(1+B470)^{1,2,3,4,5}/((1+E470)^{0.5,1.5,2.5,3.5,4.5}))</f>
        <v/>
      </c>
      <c r="H470" s="77">
        <f>(($B$14*(1+B470)^5*((C470-$B$17)*(1-$B$15)+$B$17-$B$16)*(1+D470)/MAX(E470-D470,0.000001))*$B$21+($B$14*(1+B470)^5*C470*F470)*(1-$B$21))/((1+E470)^4.5)</f>
        <v/>
      </c>
      <c r="I470" s="77">
        <f>G470+H470+$B$18-$B$19</f>
        <v/>
      </c>
      <c r="J470" s="80">
        <f>IF($B$20=0,0,I470/$B$20)</f>
        <v/>
      </c>
    </row>
    <row r="471">
      <c r="A471" s="12" t="n">
        <v>405</v>
      </c>
      <c r="B471" s="11">
        <f>MAX(-0.2,MIN(0.5,_xlfn.NORM.INV(RAND(),$B$4,$B$5)))</f>
        <v/>
      </c>
      <c r="C471" s="11">
        <f>MAX(0.01,MIN(0.6,_xlfn.NORM.INV(RAND(),$B$6,$B$7)))</f>
        <v/>
      </c>
      <c r="D471" s="11">
        <f>MAX(0,MIN(0.05,_xlfn.NORM.INV(RAND(),$B$10,$B$11)))</f>
        <v/>
      </c>
      <c r="E471" s="11">
        <f>MAX(D471+0.01,MAX(0.03,MIN(0.3,_xlfn.NORM.INV(RAND(),$B$8,$B$9))))</f>
        <v/>
      </c>
      <c r="F471" s="75">
        <f>MAX(3,MIN(25,_xlfn.NORM.INV(RAND(),$B$12,$B$13)))</f>
        <v/>
      </c>
      <c r="G471" s="12">
        <f>SUMPRODUCT($B$14*((C471-$B$17)*(1-$B$15)+$B$17-$B$16)*(1+B471)^{1,2,3,4,5}/((1+E471)^{0.5,1.5,2.5,3.5,4.5}))</f>
        <v/>
      </c>
      <c r="H471" s="12">
        <f>(($B$14*(1+B471)^5*((C471-$B$17)*(1-$B$15)+$B$17-$B$16)*(1+D471)/MAX(E471-D471,0.000001))*$B$21+($B$14*(1+B471)^5*C471*F471)*(1-$B$21))/((1+E471)^4.5)</f>
        <v/>
      </c>
      <c r="I471" s="12">
        <f>G471+H471+$B$18-$B$19</f>
        <v/>
      </c>
      <c r="J471" s="76">
        <f>IF($B$20=0,0,I471/$B$20)</f>
        <v/>
      </c>
    </row>
    <row r="472">
      <c r="A472" s="77" t="n">
        <v>406</v>
      </c>
      <c r="B472" s="78">
        <f>MAX(-0.2,MIN(0.5,_xlfn.NORM.INV(RAND(),$B$4,$B$5)))</f>
        <v/>
      </c>
      <c r="C472" s="78">
        <f>MAX(0.01,MIN(0.6,_xlfn.NORM.INV(RAND(),$B$6,$B$7)))</f>
        <v/>
      </c>
      <c r="D472" s="78">
        <f>MAX(0,MIN(0.05,_xlfn.NORM.INV(RAND(),$B$10,$B$11)))</f>
        <v/>
      </c>
      <c r="E472" s="78">
        <f>MAX(D472+0.01,MAX(0.03,MIN(0.3,_xlfn.NORM.INV(RAND(),$B$8,$B$9))))</f>
        <v/>
      </c>
      <c r="F472" s="79">
        <f>MAX(3,MIN(25,_xlfn.NORM.INV(RAND(),$B$12,$B$13)))</f>
        <v/>
      </c>
      <c r="G472" s="77">
        <f>SUMPRODUCT($B$14*((C472-$B$17)*(1-$B$15)+$B$17-$B$16)*(1+B472)^{1,2,3,4,5}/((1+E472)^{0.5,1.5,2.5,3.5,4.5}))</f>
        <v/>
      </c>
      <c r="H472" s="77">
        <f>(($B$14*(1+B472)^5*((C472-$B$17)*(1-$B$15)+$B$17-$B$16)*(1+D472)/MAX(E472-D472,0.000001))*$B$21+($B$14*(1+B472)^5*C472*F472)*(1-$B$21))/((1+E472)^4.5)</f>
        <v/>
      </c>
      <c r="I472" s="77">
        <f>G472+H472+$B$18-$B$19</f>
        <v/>
      </c>
      <c r="J472" s="80">
        <f>IF($B$20=0,0,I472/$B$20)</f>
        <v/>
      </c>
    </row>
    <row r="473">
      <c r="A473" s="12" t="n">
        <v>407</v>
      </c>
      <c r="B473" s="11">
        <f>MAX(-0.2,MIN(0.5,_xlfn.NORM.INV(RAND(),$B$4,$B$5)))</f>
        <v/>
      </c>
      <c r="C473" s="11">
        <f>MAX(0.01,MIN(0.6,_xlfn.NORM.INV(RAND(),$B$6,$B$7)))</f>
        <v/>
      </c>
      <c r="D473" s="11">
        <f>MAX(0,MIN(0.05,_xlfn.NORM.INV(RAND(),$B$10,$B$11)))</f>
        <v/>
      </c>
      <c r="E473" s="11">
        <f>MAX(D473+0.01,MAX(0.03,MIN(0.3,_xlfn.NORM.INV(RAND(),$B$8,$B$9))))</f>
        <v/>
      </c>
      <c r="F473" s="75">
        <f>MAX(3,MIN(25,_xlfn.NORM.INV(RAND(),$B$12,$B$13)))</f>
        <v/>
      </c>
      <c r="G473" s="12">
        <f>SUMPRODUCT($B$14*((C473-$B$17)*(1-$B$15)+$B$17-$B$16)*(1+B473)^{1,2,3,4,5}/((1+E473)^{0.5,1.5,2.5,3.5,4.5}))</f>
        <v/>
      </c>
      <c r="H473" s="12">
        <f>(($B$14*(1+B473)^5*((C473-$B$17)*(1-$B$15)+$B$17-$B$16)*(1+D473)/MAX(E473-D473,0.000001))*$B$21+($B$14*(1+B473)^5*C473*F473)*(1-$B$21))/((1+E473)^4.5)</f>
        <v/>
      </c>
      <c r="I473" s="12">
        <f>G473+H473+$B$18-$B$19</f>
        <v/>
      </c>
      <c r="J473" s="76">
        <f>IF($B$20=0,0,I473/$B$20)</f>
        <v/>
      </c>
    </row>
    <row r="474">
      <c r="A474" s="77" t="n">
        <v>408</v>
      </c>
      <c r="B474" s="78">
        <f>MAX(-0.2,MIN(0.5,_xlfn.NORM.INV(RAND(),$B$4,$B$5)))</f>
        <v/>
      </c>
      <c r="C474" s="78">
        <f>MAX(0.01,MIN(0.6,_xlfn.NORM.INV(RAND(),$B$6,$B$7)))</f>
        <v/>
      </c>
      <c r="D474" s="78">
        <f>MAX(0,MIN(0.05,_xlfn.NORM.INV(RAND(),$B$10,$B$11)))</f>
        <v/>
      </c>
      <c r="E474" s="78">
        <f>MAX(D474+0.01,MAX(0.03,MIN(0.3,_xlfn.NORM.INV(RAND(),$B$8,$B$9))))</f>
        <v/>
      </c>
      <c r="F474" s="79">
        <f>MAX(3,MIN(25,_xlfn.NORM.INV(RAND(),$B$12,$B$13)))</f>
        <v/>
      </c>
      <c r="G474" s="77">
        <f>SUMPRODUCT($B$14*((C474-$B$17)*(1-$B$15)+$B$17-$B$16)*(1+B474)^{1,2,3,4,5}/((1+E474)^{0.5,1.5,2.5,3.5,4.5}))</f>
        <v/>
      </c>
      <c r="H474" s="77">
        <f>(($B$14*(1+B474)^5*((C474-$B$17)*(1-$B$15)+$B$17-$B$16)*(1+D474)/MAX(E474-D474,0.000001))*$B$21+($B$14*(1+B474)^5*C474*F474)*(1-$B$21))/((1+E474)^4.5)</f>
        <v/>
      </c>
      <c r="I474" s="77">
        <f>G474+H474+$B$18-$B$19</f>
        <v/>
      </c>
      <c r="J474" s="80">
        <f>IF($B$20=0,0,I474/$B$20)</f>
        <v/>
      </c>
    </row>
    <row r="475">
      <c r="A475" s="12" t="n">
        <v>409</v>
      </c>
      <c r="B475" s="11">
        <f>MAX(-0.2,MIN(0.5,_xlfn.NORM.INV(RAND(),$B$4,$B$5)))</f>
        <v/>
      </c>
      <c r="C475" s="11">
        <f>MAX(0.01,MIN(0.6,_xlfn.NORM.INV(RAND(),$B$6,$B$7)))</f>
        <v/>
      </c>
      <c r="D475" s="11">
        <f>MAX(0,MIN(0.05,_xlfn.NORM.INV(RAND(),$B$10,$B$11)))</f>
        <v/>
      </c>
      <c r="E475" s="11">
        <f>MAX(D475+0.01,MAX(0.03,MIN(0.3,_xlfn.NORM.INV(RAND(),$B$8,$B$9))))</f>
        <v/>
      </c>
      <c r="F475" s="75">
        <f>MAX(3,MIN(25,_xlfn.NORM.INV(RAND(),$B$12,$B$13)))</f>
        <v/>
      </c>
      <c r="G475" s="12">
        <f>SUMPRODUCT($B$14*((C475-$B$17)*(1-$B$15)+$B$17-$B$16)*(1+B475)^{1,2,3,4,5}/((1+E475)^{0.5,1.5,2.5,3.5,4.5}))</f>
        <v/>
      </c>
      <c r="H475" s="12">
        <f>(($B$14*(1+B475)^5*((C475-$B$17)*(1-$B$15)+$B$17-$B$16)*(1+D475)/MAX(E475-D475,0.000001))*$B$21+($B$14*(1+B475)^5*C475*F475)*(1-$B$21))/((1+E475)^4.5)</f>
        <v/>
      </c>
      <c r="I475" s="12">
        <f>G475+H475+$B$18-$B$19</f>
        <v/>
      </c>
      <c r="J475" s="76">
        <f>IF($B$20=0,0,I475/$B$20)</f>
        <v/>
      </c>
    </row>
    <row r="476">
      <c r="A476" s="77" t="n">
        <v>410</v>
      </c>
      <c r="B476" s="78">
        <f>MAX(-0.2,MIN(0.5,_xlfn.NORM.INV(RAND(),$B$4,$B$5)))</f>
        <v/>
      </c>
      <c r="C476" s="78">
        <f>MAX(0.01,MIN(0.6,_xlfn.NORM.INV(RAND(),$B$6,$B$7)))</f>
        <v/>
      </c>
      <c r="D476" s="78">
        <f>MAX(0,MIN(0.05,_xlfn.NORM.INV(RAND(),$B$10,$B$11)))</f>
        <v/>
      </c>
      <c r="E476" s="78">
        <f>MAX(D476+0.01,MAX(0.03,MIN(0.3,_xlfn.NORM.INV(RAND(),$B$8,$B$9))))</f>
        <v/>
      </c>
      <c r="F476" s="79">
        <f>MAX(3,MIN(25,_xlfn.NORM.INV(RAND(),$B$12,$B$13)))</f>
        <v/>
      </c>
      <c r="G476" s="77">
        <f>SUMPRODUCT($B$14*((C476-$B$17)*(1-$B$15)+$B$17-$B$16)*(1+B476)^{1,2,3,4,5}/((1+E476)^{0.5,1.5,2.5,3.5,4.5}))</f>
        <v/>
      </c>
      <c r="H476" s="77">
        <f>(($B$14*(1+B476)^5*((C476-$B$17)*(1-$B$15)+$B$17-$B$16)*(1+D476)/MAX(E476-D476,0.000001))*$B$21+($B$14*(1+B476)^5*C476*F476)*(1-$B$21))/((1+E476)^4.5)</f>
        <v/>
      </c>
      <c r="I476" s="77">
        <f>G476+H476+$B$18-$B$19</f>
        <v/>
      </c>
      <c r="J476" s="80">
        <f>IF($B$20=0,0,I476/$B$20)</f>
        <v/>
      </c>
    </row>
    <row r="477">
      <c r="A477" s="12" t="n">
        <v>411</v>
      </c>
      <c r="B477" s="11">
        <f>MAX(-0.2,MIN(0.5,_xlfn.NORM.INV(RAND(),$B$4,$B$5)))</f>
        <v/>
      </c>
      <c r="C477" s="11">
        <f>MAX(0.01,MIN(0.6,_xlfn.NORM.INV(RAND(),$B$6,$B$7)))</f>
        <v/>
      </c>
      <c r="D477" s="11">
        <f>MAX(0,MIN(0.05,_xlfn.NORM.INV(RAND(),$B$10,$B$11)))</f>
        <v/>
      </c>
      <c r="E477" s="11">
        <f>MAX(D477+0.01,MAX(0.03,MIN(0.3,_xlfn.NORM.INV(RAND(),$B$8,$B$9))))</f>
        <v/>
      </c>
      <c r="F477" s="75">
        <f>MAX(3,MIN(25,_xlfn.NORM.INV(RAND(),$B$12,$B$13)))</f>
        <v/>
      </c>
      <c r="G477" s="12">
        <f>SUMPRODUCT($B$14*((C477-$B$17)*(1-$B$15)+$B$17-$B$16)*(1+B477)^{1,2,3,4,5}/((1+E477)^{0.5,1.5,2.5,3.5,4.5}))</f>
        <v/>
      </c>
      <c r="H477" s="12">
        <f>(($B$14*(1+B477)^5*((C477-$B$17)*(1-$B$15)+$B$17-$B$16)*(1+D477)/MAX(E477-D477,0.000001))*$B$21+($B$14*(1+B477)^5*C477*F477)*(1-$B$21))/((1+E477)^4.5)</f>
        <v/>
      </c>
      <c r="I477" s="12">
        <f>G477+H477+$B$18-$B$19</f>
        <v/>
      </c>
      <c r="J477" s="76">
        <f>IF($B$20=0,0,I477/$B$20)</f>
        <v/>
      </c>
    </row>
    <row r="478">
      <c r="A478" s="77" t="n">
        <v>412</v>
      </c>
      <c r="B478" s="78">
        <f>MAX(-0.2,MIN(0.5,_xlfn.NORM.INV(RAND(),$B$4,$B$5)))</f>
        <v/>
      </c>
      <c r="C478" s="78">
        <f>MAX(0.01,MIN(0.6,_xlfn.NORM.INV(RAND(),$B$6,$B$7)))</f>
        <v/>
      </c>
      <c r="D478" s="78">
        <f>MAX(0,MIN(0.05,_xlfn.NORM.INV(RAND(),$B$10,$B$11)))</f>
        <v/>
      </c>
      <c r="E478" s="78">
        <f>MAX(D478+0.01,MAX(0.03,MIN(0.3,_xlfn.NORM.INV(RAND(),$B$8,$B$9))))</f>
        <v/>
      </c>
      <c r="F478" s="79">
        <f>MAX(3,MIN(25,_xlfn.NORM.INV(RAND(),$B$12,$B$13)))</f>
        <v/>
      </c>
      <c r="G478" s="77">
        <f>SUMPRODUCT($B$14*((C478-$B$17)*(1-$B$15)+$B$17-$B$16)*(1+B478)^{1,2,3,4,5}/((1+E478)^{0.5,1.5,2.5,3.5,4.5}))</f>
        <v/>
      </c>
      <c r="H478" s="77">
        <f>(($B$14*(1+B478)^5*((C478-$B$17)*(1-$B$15)+$B$17-$B$16)*(1+D478)/MAX(E478-D478,0.000001))*$B$21+($B$14*(1+B478)^5*C478*F478)*(1-$B$21))/((1+E478)^4.5)</f>
        <v/>
      </c>
      <c r="I478" s="77">
        <f>G478+H478+$B$18-$B$19</f>
        <v/>
      </c>
      <c r="J478" s="80">
        <f>IF($B$20=0,0,I478/$B$20)</f>
        <v/>
      </c>
    </row>
    <row r="479">
      <c r="A479" s="12" t="n">
        <v>413</v>
      </c>
      <c r="B479" s="11">
        <f>MAX(-0.2,MIN(0.5,_xlfn.NORM.INV(RAND(),$B$4,$B$5)))</f>
        <v/>
      </c>
      <c r="C479" s="11">
        <f>MAX(0.01,MIN(0.6,_xlfn.NORM.INV(RAND(),$B$6,$B$7)))</f>
        <v/>
      </c>
      <c r="D479" s="11">
        <f>MAX(0,MIN(0.05,_xlfn.NORM.INV(RAND(),$B$10,$B$11)))</f>
        <v/>
      </c>
      <c r="E479" s="11">
        <f>MAX(D479+0.01,MAX(0.03,MIN(0.3,_xlfn.NORM.INV(RAND(),$B$8,$B$9))))</f>
        <v/>
      </c>
      <c r="F479" s="75">
        <f>MAX(3,MIN(25,_xlfn.NORM.INV(RAND(),$B$12,$B$13)))</f>
        <v/>
      </c>
      <c r="G479" s="12">
        <f>SUMPRODUCT($B$14*((C479-$B$17)*(1-$B$15)+$B$17-$B$16)*(1+B479)^{1,2,3,4,5}/((1+E479)^{0.5,1.5,2.5,3.5,4.5}))</f>
        <v/>
      </c>
      <c r="H479" s="12">
        <f>(($B$14*(1+B479)^5*((C479-$B$17)*(1-$B$15)+$B$17-$B$16)*(1+D479)/MAX(E479-D479,0.000001))*$B$21+($B$14*(1+B479)^5*C479*F479)*(1-$B$21))/((1+E479)^4.5)</f>
        <v/>
      </c>
      <c r="I479" s="12">
        <f>G479+H479+$B$18-$B$19</f>
        <v/>
      </c>
      <c r="J479" s="76">
        <f>IF($B$20=0,0,I479/$B$20)</f>
        <v/>
      </c>
    </row>
    <row r="480">
      <c r="A480" s="77" t="n">
        <v>414</v>
      </c>
      <c r="B480" s="78">
        <f>MAX(-0.2,MIN(0.5,_xlfn.NORM.INV(RAND(),$B$4,$B$5)))</f>
        <v/>
      </c>
      <c r="C480" s="78">
        <f>MAX(0.01,MIN(0.6,_xlfn.NORM.INV(RAND(),$B$6,$B$7)))</f>
        <v/>
      </c>
      <c r="D480" s="78">
        <f>MAX(0,MIN(0.05,_xlfn.NORM.INV(RAND(),$B$10,$B$11)))</f>
        <v/>
      </c>
      <c r="E480" s="78">
        <f>MAX(D480+0.01,MAX(0.03,MIN(0.3,_xlfn.NORM.INV(RAND(),$B$8,$B$9))))</f>
        <v/>
      </c>
      <c r="F480" s="79">
        <f>MAX(3,MIN(25,_xlfn.NORM.INV(RAND(),$B$12,$B$13)))</f>
        <v/>
      </c>
      <c r="G480" s="77">
        <f>SUMPRODUCT($B$14*((C480-$B$17)*(1-$B$15)+$B$17-$B$16)*(1+B480)^{1,2,3,4,5}/((1+E480)^{0.5,1.5,2.5,3.5,4.5}))</f>
        <v/>
      </c>
      <c r="H480" s="77">
        <f>(($B$14*(1+B480)^5*((C480-$B$17)*(1-$B$15)+$B$17-$B$16)*(1+D480)/MAX(E480-D480,0.000001))*$B$21+($B$14*(1+B480)^5*C480*F480)*(1-$B$21))/((1+E480)^4.5)</f>
        <v/>
      </c>
      <c r="I480" s="77">
        <f>G480+H480+$B$18-$B$19</f>
        <v/>
      </c>
      <c r="J480" s="80">
        <f>IF($B$20=0,0,I480/$B$20)</f>
        <v/>
      </c>
    </row>
    <row r="481">
      <c r="A481" s="12" t="n">
        <v>415</v>
      </c>
      <c r="B481" s="11">
        <f>MAX(-0.2,MIN(0.5,_xlfn.NORM.INV(RAND(),$B$4,$B$5)))</f>
        <v/>
      </c>
      <c r="C481" s="11">
        <f>MAX(0.01,MIN(0.6,_xlfn.NORM.INV(RAND(),$B$6,$B$7)))</f>
        <v/>
      </c>
      <c r="D481" s="11">
        <f>MAX(0,MIN(0.05,_xlfn.NORM.INV(RAND(),$B$10,$B$11)))</f>
        <v/>
      </c>
      <c r="E481" s="11">
        <f>MAX(D481+0.01,MAX(0.03,MIN(0.3,_xlfn.NORM.INV(RAND(),$B$8,$B$9))))</f>
        <v/>
      </c>
      <c r="F481" s="75">
        <f>MAX(3,MIN(25,_xlfn.NORM.INV(RAND(),$B$12,$B$13)))</f>
        <v/>
      </c>
      <c r="G481" s="12">
        <f>SUMPRODUCT($B$14*((C481-$B$17)*(1-$B$15)+$B$17-$B$16)*(1+B481)^{1,2,3,4,5}/((1+E481)^{0.5,1.5,2.5,3.5,4.5}))</f>
        <v/>
      </c>
      <c r="H481" s="12">
        <f>(($B$14*(1+B481)^5*((C481-$B$17)*(1-$B$15)+$B$17-$B$16)*(1+D481)/MAX(E481-D481,0.000001))*$B$21+($B$14*(1+B481)^5*C481*F481)*(1-$B$21))/((1+E481)^4.5)</f>
        <v/>
      </c>
      <c r="I481" s="12">
        <f>G481+H481+$B$18-$B$19</f>
        <v/>
      </c>
      <c r="J481" s="76">
        <f>IF($B$20=0,0,I481/$B$20)</f>
        <v/>
      </c>
    </row>
    <row r="482">
      <c r="A482" s="77" t="n">
        <v>416</v>
      </c>
      <c r="B482" s="78">
        <f>MAX(-0.2,MIN(0.5,_xlfn.NORM.INV(RAND(),$B$4,$B$5)))</f>
        <v/>
      </c>
      <c r="C482" s="78">
        <f>MAX(0.01,MIN(0.6,_xlfn.NORM.INV(RAND(),$B$6,$B$7)))</f>
        <v/>
      </c>
      <c r="D482" s="78">
        <f>MAX(0,MIN(0.05,_xlfn.NORM.INV(RAND(),$B$10,$B$11)))</f>
        <v/>
      </c>
      <c r="E482" s="78">
        <f>MAX(D482+0.01,MAX(0.03,MIN(0.3,_xlfn.NORM.INV(RAND(),$B$8,$B$9))))</f>
        <v/>
      </c>
      <c r="F482" s="79">
        <f>MAX(3,MIN(25,_xlfn.NORM.INV(RAND(),$B$12,$B$13)))</f>
        <v/>
      </c>
      <c r="G482" s="77">
        <f>SUMPRODUCT($B$14*((C482-$B$17)*(1-$B$15)+$B$17-$B$16)*(1+B482)^{1,2,3,4,5}/((1+E482)^{0.5,1.5,2.5,3.5,4.5}))</f>
        <v/>
      </c>
      <c r="H482" s="77">
        <f>(($B$14*(1+B482)^5*((C482-$B$17)*(1-$B$15)+$B$17-$B$16)*(1+D482)/MAX(E482-D482,0.000001))*$B$21+($B$14*(1+B482)^5*C482*F482)*(1-$B$21))/((1+E482)^4.5)</f>
        <v/>
      </c>
      <c r="I482" s="77">
        <f>G482+H482+$B$18-$B$19</f>
        <v/>
      </c>
      <c r="J482" s="80">
        <f>IF($B$20=0,0,I482/$B$20)</f>
        <v/>
      </c>
    </row>
    <row r="483">
      <c r="A483" s="12" t="n">
        <v>417</v>
      </c>
      <c r="B483" s="11">
        <f>MAX(-0.2,MIN(0.5,_xlfn.NORM.INV(RAND(),$B$4,$B$5)))</f>
        <v/>
      </c>
      <c r="C483" s="11">
        <f>MAX(0.01,MIN(0.6,_xlfn.NORM.INV(RAND(),$B$6,$B$7)))</f>
        <v/>
      </c>
      <c r="D483" s="11">
        <f>MAX(0,MIN(0.05,_xlfn.NORM.INV(RAND(),$B$10,$B$11)))</f>
        <v/>
      </c>
      <c r="E483" s="11">
        <f>MAX(D483+0.01,MAX(0.03,MIN(0.3,_xlfn.NORM.INV(RAND(),$B$8,$B$9))))</f>
        <v/>
      </c>
      <c r="F483" s="75">
        <f>MAX(3,MIN(25,_xlfn.NORM.INV(RAND(),$B$12,$B$13)))</f>
        <v/>
      </c>
      <c r="G483" s="12">
        <f>SUMPRODUCT($B$14*((C483-$B$17)*(1-$B$15)+$B$17-$B$16)*(1+B483)^{1,2,3,4,5}/((1+E483)^{0.5,1.5,2.5,3.5,4.5}))</f>
        <v/>
      </c>
      <c r="H483" s="12">
        <f>(($B$14*(1+B483)^5*((C483-$B$17)*(1-$B$15)+$B$17-$B$16)*(1+D483)/MAX(E483-D483,0.000001))*$B$21+($B$14*(1+B483)^5*C483*F483)*(1-$B$21))/((1+E483)^4.5)</f>
        <v/>
      </c>
      <c r="I483" s="12">
        <f>G483+H483+$B$18-$B$19</f>
        <v/>
      </c>
      <c r="J483" s="76">
        <f>IF($B$20=0,0,I483/$B$20)</f>
        <v/>
      </c>
    </row>
    <row r="484">
      <c r="A484" s="77" t="n">
        <v>418</v>
      </c>
      <c r="B484" s="78">
        <f>MAX(-0.2,MIN(0.5,_xlfn.NORM.INV(RAND(),$B$4,$B$5)))</f>
        <v/>
      </c>
      <c r="C484" s="78">
        <f>MAX(0.01,MIN(0.6,_xlfn.NORM.INV(RAND(),$B$6,$B$7)))</f>
        <v/>
      </c>
      <c r="D484" s="78">
        <f>MAX(0,MIN(0.05,_xlfn.NORM.INV(RAND(),$B$10,$B$11)))</f>
        <v/>
      </c>
      <c r="E484" s="78">
        <f>MAX(D484+0.01,MAX(0.03,MIN(0.3,_xlfn.NORM.INV(RAND(),$B$8,$B$9))))</f>
        <v/>
      </c>
      <c r="F484" s="79">
        <f>MAX(3,MIN(25,_xlfn.NORM.INV(RAND(),$B$12,$B$13)))</f>
        <v/>
      </c>
      <c r="G484" s="77">
        <f>SUMPRODUCT($B$14*((C484-$B$17)*(1-$B$15)+$B$17-$B$16)*(1+B484)^{1,2,3,4,5}/((1+E484)^{0.5,1.5,2.5,3.5,4.5}))</f>
        <v/>
      </c>
      <c r="H484" s="77">
        <f>(($B$14*(1+B484)^5*((C484-$B$17)*(1-$B$15)+$B$17-$B$16)*(1+D484)/MAX(E484-D484,0.000001))*$B$21+($B$14*(1+B484)^5*C484*F484)*(1-$B$21))/((1+E484)^4.5)</f>
        <v/>
      </c>
      <c r="I484" s="77">
        <f>G484+H484+$B$18-$B$19</f>
        <v/>
      </c>
      <c r="J484" s="80">
        <f>IF($B$20=0,0,I484/$B$20)</f>
        <v/>
      </c>
    </row>
    <row r="485">
      <c r="A485" s="12" t="n">
        <v>419</v>
      </c>
      <c r="B485" s="11">
        <f>MAX(-0.2,MIN(0.5,_xlfn.NORM.INV(RAND(),$B$4,$B$5)))</f>
        <v/>
      </c>
      <c r="C485" s="11">
        <f>MAX(0.01,MIN(0.6,_xlfn.NORM.INV(RAND(),$B$6,$B$7)))</f>
        <v/>
      </c>
      <c r="D485" s="11">
        <f>MAX(0,MIN(0.05,_xlfn.NORM.INV(RAND(),$B$10,$B$11)))</f>
        <v/>
      </c>
      <c r="E485" s="11">
        <f>MAX(D485+0.01,MAX(0.03,MIN(0.3,_xlfn.NORM.INV(RAND(),$B$8,$B$9))))</f>
        <v/>
      </c>
      <c r="F485" s="75">
        <f>MAX(3,MIN(25,_xlfn.NORM.INV(RAND(),$B$12,$B$13)))</f>
        <v/>
      </c>
      <c r="G485" s="12">
        <f>SUMPRODUCT($B$14*((C485-$B$17)*(1-$B$15)+$B$17-$B$16)*(1+B485)^{1,2,3,4,5}/((1+E485)^{0.5,1.5,2.5,3.5,4.5}))</f>
        <v/>
      </c>
      <c r="H485" s="12">
        <f>(($B$14*(1+B485)^5*((C485-$B$17)*(1-$B$15)+$B$17-$B$16)*(1+D485)/MAX(E485-D485,0.000001))*$B$21+($B$14*(1+B485)^5*C485*F485)*(1-$B$21))/((1+E485)^4.5)</f>
        <v/>
      </c>
      <c r="I485" s="12">
        <f>G485+H485+$B$18-$B$19</f>
        <v/>
      </c>
      <c r="J485" s="76">
        <f>IF($B$20=0,0,I485/$B$20)</f>
        <v/>
      </c>
    </row>
    <row r="486">
      <c r="A486" s="77" t="n">
        <v>420</v>
      </c>
      <c r="B486" s="78">
        <f>MAX(-0.2,MIN(0.5,_xlfn.NORM.INV(RAND(),$B$4,$B$5)))</f>
        <v/>
      </c>
      <c r="C486" s="78">
        <f>MAX(0.01,MIN(0.6,_xlfn.NORM.INV(RAND(),$B$6,$B$7)))</f>
        <v/>
      </c>
      <c r="D486" s="78">
        <f>MAX(0,MIN(0.05,_xlfn.NORM.INV(RAND(),$B$10,$B$11)))</f>
        <v/>
      </c>
      <c r="E486" s="78">
        <f>MAX(D486+0.01,MAX(0.03,MIN(0.3,_xlfn.NORM.INV(RAND(),$B$8,$B$9))))</f>
        <v/>
      </c>
      <c r="F486" s="79">
        <f>MAX(3,MIN(25,_xlfn.NORM.INV(RAND(),$B$12,$B$13)))</f>
        <v/>
      </c>
      <c r="G486" s="77">
        <f>SUMPRODUCT($B$14*((C486-$B$17)*(1-$B$15)+$B$17-$B$16)*(1+B486)^{1,2,3,4,5}/((1+E486)^{0.5,1.5,2.5,3.5,4.5}))</f>
        <v/>
      </c>
      <c r="H486" s="77">
        <f>(($B$14*(1+B486)^5*((C486-$B$17)*(1-$B$15)+$B$17-$B$16)*(1+D486)/MAX(E486-D486,0.000001))*$B$21+($B$14*(1+B486)^5*C486*F486)*(1-$B$21))/((1+E486)^4.5)</f>
        <v/>
      </c>
      <c r="I486" s="77">
        <f>G486+H486+$B$18-$B$19</f>
        <v/>
      </c>
      <c r="J486" s="80">
        <f>IF($B$20=0,0,I486/$B$20)</f>
        <v/>
      </c>
    </row>
    <row r="487">
      <c r="A487" s="12" t="n">
        <v>421</v>
      </c>
      <c r="B487" s="11">
        <f>MAX(-0.2,MIN(0.5,_xlfn.NORM.INV(RAND(),$B$4,$B$5)))</f>
        <v/>
      </c>
      <c r="C487" s="11">
        <f>MAX(0.01,MIN(0.6,_xlfn.NORM.INV(RAND(),$B$6,$B$7)))</f>
        <v/>
      </c>
      <c r="D487" s="11">
        <f>MAX(0,MIN(0.05,_xlfn.NORM.INV(RAND(),$B$10,$B$11)))</f>
        <v/>
      </c>
      <c r="E487" s="11">
        <f>MAX(D487+0.01,MAX(0.03,MIN(0.3,_xlfn.NORM.INV(RAND(),$B$8,$B$9))))</f>
        <v/>
      </c>
      <c r="F487" s="75">
        <f>MAX(3,MIN(25,_xlfn.NORM.INV(RAND(),$B$12,$B$13)))</f>
        <v/>
      </c>
      <c r="G487" s="12">
        <f>SUMPRODUCT($B$14*((C487-$B$17)*(1-$B$15)+$B$17-$B$16)*(1+B487)^{1,2,3,4,5}/((1+E487)^{0.5,1.5,2.5,3.5,4.5}))</f>
        <v/>
      </c>
      <c r="H487" s="12">
        <f>(($B$14*(1+B487)^5*((C487-$B$17)*(1-$B$15)+$B$17-$B$16)*(1+D487)/MAX(E487-D487,0.000001))*$B$21+($B$14*(1+B487)^5*C487*F487)*(1-$B$21))/((1+E487)^4.5)</f>
        <v/>
      </c>
      <c r="I487" s="12">
        <f>G487+H487+$B$18-$B$19</f>
        <v/>
      </c>
      <c r="J487" s="76">
        <f>IF($B$20=0,0,I487/$B$20)</f>
        <v/>
      </c>
    </row>
    <row r="488">
      <c r="A488" s="77" t="n">
        <v>422</v>
      </c>
      <c r="B488" s="78">
        <f>MAX(-0.2,MIN(0.5,_xlfn.NORM.INV(RAND(),$B$4,$B$5)))</f>
        <v/>
      </c>
      <c r="C488" s="78">
        <f>MAX(0.01,MIN(0.6,_xlfn.NORM.INV(RAND(),$B$6,$B$7)))</f>
        <v/>
      </c>
      <c r="D488" s="78">
        <f>MAX(0,MIN(0.05,_xlfn.NORM.INV(RAND(),$B$10,$B$11)))</f>
        <v/>
      </c>
      <c r="E488" s="78">
        <f>MAX(D488+0.01,MAX(0.03,MIN(0.3,_xlfn.NORM.INV(RAND(),$B$8,$B$9))))</f>
        <v/>
      </c>
      <c r="F488" s="79">
        <f>MAX(3,MIN(25,_xlfn.NORM.INV(RAND(),$B$12,$B$13)))</f>
        <v/>
      </c>
      <c r="G488" s="77">
        <f>SUMPRODUCT($B$14*((C488-$B$17)*(1-$B$15)+$B$17-$B$16)*(1+B488)^{1,2,3,4,5}/((1+E488)^{0.5,1.5,2.5,3.5,4.5}))</f>
        <v/>
      </c>
      <c r="H488" s="77">
        <f>(($B$14*(1+B488)^5*((C488-$B$17)*(1-$B$15)+$B$17-$B$16)*(1+D488)/MAX(E488-D488,0.000001))*$B$21+($B$14*(1+B488)^5*C488*F488)*(1-$B$21))/((1+E488)^4.5)</f>
        <v/>
      </c>
      <c r="I488" s="77">
        <f>G488+H488+$B$18-$B$19</f>
        <v/>
      </c>
      <c r="J488" s="80">
        <f>IF($B$20=0,0,I488/$B$20)</f>
        <v/>
      </c>
    </row>
    <row r="489">
      <c r="A489" s="12" t="n">
        <v>423</v>
      </c>
      <c r="B489" s="11">
        <f>MAX(-0.2,MIN(0.5,_xlfn.NORM.INV(RAND(),$B$4,$B$5)))</f>
        <v/>
      </c>
      <c r="C489" s="11">
        <f>MAX(0.01,MIN(0.6,_xlfn.NORM.INV(RAND(),$B$6,$B$7)))</f>
        <v/>
      </c>
      <c r="D489" s="11">
        <f>MAX(0,MIN(0.05,_xlfn.NORM.INV(RAND(),$B$10,$B$11)))</f>
        <v/>
      </c>
      <c r="E489" s="11">
        <f>MAX(D489+0.01,MAX(0.03,MIN(0.3,_xlfn.NORM.INV(RAND(),$B$8,$B$9))))</f>
        <v/>
      </c>
      <c r="F489" s="75">
        <f>MAX(3,MIN(25,_xlfn.NORM.INV(RAND(),$B$12,$B$13)))</f>
        <v/>
      </c>
      <c r="G489" s="12">
        <f>SUMPRODUCT($B$14*((C489-$B$17)*(1-$B$15)+$B$17-$B$16)*(1+B489)^{1,2,3,4,5}/((1+E489)^{0.5,1.5,2.5,3.5,4.5}))</f>
        <v/>
      </c>
      <c r="H489" s="12">
        <f>(($B$14*(1+B489)^5*((C489-$B$17)*(1-$B$15)+$B$17-$B$16)*(1+D489)/MAX(E489-D489,0.000001))*$B$21+($B$14*(1+B489)^5*C489*F489)*(1-$B$21))/((1+E489)^4.5)</f>
        <v/>
      </c>
      <c r="I489" s="12">
        <f>G489+H489+$B$18-$B$19</f>
        <v/>
      </c>
      <c r="J489" s="76">
        <f>IF($B$20=0,0,I489/$B$20)</f>
        <v/>
      </c>
    </row>
    <row r="490">
      <c r="A490" s="77" t="n">
        <v>424</v>
      </c>
      <c r="B490" s="78">
        <f>MAX(-0.2,MIN(0.5,_xlfn.NORM.INV(RAND(),$B$4,$B$5)))</f>
        <v/>
      </c>
      <c r="C490" s="78">
        <f>MAX(0.01,MIN(0.6,_xlfn.NORM.INV(RAND(),$B$6,$B$7)))</f>
        <v/>
      </c>
      <c r="D490" s="78">
        <f>MAX(0,MIN(0.05,_xlfn.NORM.INV(RAND(),$B$10,$B$11)))</f>
        <v/>
      </c>
      <c r="E490" s="78">
        <f>MAX(D490+0.01,MAX(0.03,MIN(0.3,_xlfn.NORM.INV(RAND(),$B$8,$B$9))))</f>
        <v/>
      </c>
      <c r="F490" s="79">
        <f>MAX(3,MIN(25,_xlfn.NORM.INV(RAND(),$B$12,$B$13)))</f>
        <v/>
      </c>
      <c r="G490" s="77">
        <f>SUMPRODUCT($B$14*((C490-$B$17)*(1-$B$15)+$B$17-$B$16)*(1+B490)^{1,2,3,4,5}/((1+E490)^{0.5,1.5,2.5,3.5,4.5}))</f>
        <v/>
      </c>
      <c r="H490" s="77">
        <f>(($B$14*(1+B490)^5*((C490-$B$17)*(1-$B$15)+$B$17-$B$16)*(1+D490)/MAX(E490-D490,0.000001))*$B$21+($B$14*(1+B490)^5*C490*F490)*(1-$B$21))/((1+E490)^4.5)</f>
        <v/>
      </c>
      <c r="I490" s="77">
        <f>G490+H490+$B$18-$B$19</f>
        <v/>
      </c>
      <c r="J490" s="80">
        <f>IF($B$20=0,0,I490/$B$20)</f>
        <v/>
      </c>
    </row>
    <row r="491">
      <c r="A491" s="12" t="n">
        <v>425</v>
      </c>
      <c r="B491" s="11">
        <f>MAX(-0.2,MIN(0.5,_xlfn.NORM.INV(RAND(),$B$4,$B$5)))</f>
        <v/>
      </c>
      <c r="C491" s="11">
        <f>MAX(0.01,MIN(0.6,_xlfn.NORM.INV(RAND(),$B$6,$B$7)))</f>
        <v/>
      </c>
      <c r="D491" s="11">
        <f>MAX(0,MIN(0.05,_xlfn.NORM.INV(RAND(),$B$10,$B$11)))</f>
        <v/>
      </c>
      <c r="E491" s="11">
        <f>MAX(D491+0.01,MAX(0.03,MIN(0.3,_xlfn.NORM.INV(RAND(),$B$8,$B$9))))</f>
        <v/>
      </c>
      <c r="F491" s="75">
        <f>MAX(3,MIN(25,_xlfn.NORM.INV(RAND(),$B$12,$B$13)))</f>
        <v/>
      </c>
      <c r="G491" s="12">
        <f>SUMPRODUCT($B$14*((C491-$B$17)*(1-$B$15)+$B$17-$B$16)*(1+B491)^{1,2,3,4,5}/((1+E491)^{0.5,1.5,2.5,3.5,4.5}))</f>
        <v/>
      </c>
      <c r="H491" s="12">
        <f>(($B$14*(1+B491)^5*((C491-$B$17)*(1-$B$15)+$B$17-$B$16)*(1+D491)/MAX(E491-D491,0.000001))*$B$21+($B$14*(1+B491)^5*C491*F491)*(1-$B$21))/((1+E491)^4.5)</f>
        <v/>
      </c>
      <c r="I491" s="12">
        <f>G491+H491+$B$18-$B$19</f>
        <v/>
      </c>
      <c r="J491" s="76">
        <f>IF($B$20=0,0,I491/$B$20)</f>
        <v/>
      </c>
    </row>
    <row r="492">
      <c r="A492" s="77" t="n">
        <v>426</v>
      </c>
      <c r="B492" s="78">
        <f>MAX(-0.2,MIN(0.5,_xlfn.NORM.INV(RAND(),$B$4,$B$5)))</f>
        <v/>
      </c>
      <c r="C492" s="78">
        <f>MAX(0.01,MIN(0.6,_xlfn.NORM.INV(RAND(),$B$6,$B$7)))</f>
        <v/>
      </c>
      <c r="D492" s="78">
        <f>MAX(0,MIN(0.05,_xlfn.NORM.INV(RAND(),$B$10,$B$11)))</f>
        <v/>
      </c>
      <c r="E492" s="78">
        <f>MAX(D492+0.01,MAX(0.03,MIN(0.3,_xlfn.NORM.INV(RAND(),$B$8,$B$9))))</f>
        <v/>
      </c>
      <c r="F492" s="79">
        <f>MAX(3,MIN(25,_xlfn.NORM.INV(RAND(),$B$12,$B$13)))</f>
        <v/>
      </c>
      <c r="G492" s="77">
        <f>SUMPRODUCT($B$14*((C492-$B$17)*(1-$B$15)+$B$17-$B$16)*(1+B492)^{1,2,3,4,5}/((1+E492)^{0.5,1.5,2.5,3.5,4.5}))</f>
        <v/>
      </c>
      <c r="H492" s="77">
        <f>(($B$14*(1+B492)^5*((C492-$B$17)*(1-$B$15)+$B$17-$B$16)*(1+D492)/MAX(E492-D492,0.000001))*$B$21+($B$14*(1+B492)^5*C492*F492)*(1-$B$21))/((1+E492)^4.5)</f>
        <v/>
      </c>
      <c r="I492" s="77">
        <f>G492+H492+$B$18-$B$19</f>
        <v/>
      </c>
      <c r="J492" s="80">
        <f>IF($B$20=0,0,I492/$B$20)</f>
        <v/>
      </c>
    </row>
    <row r="493">
      <c r="A493" s="12" t="n">
        <v>427</v>
      </c>
      <c r="B493" s="11">
        <f>MAX(-0.2,MIN(0.5,_xlfn.NORM.INV(RAND(),$B$4,$B$5)))</f>
        <v/>
      </c>
      <c r="C493" s="11">
        <f>MAX(0.01,MIN(0.6,_xlfn.NORM.INV(RAND(),$B$6,$B$7)))</f>
        <v/>
      </c>
      <c r="D493" s="11">
        <f>MAX(0,MIN(0.05,_xlfn.NORM.INV(RAND(),$B$10,$B$11)))</f>
        <v/>
      </c>
      <c r="E493" s="11">
        <f>MAX(D493+0.01,MAX(0.03,MIN(0.3,_xlfn.NORM.INV(RAND(),$B$8,$B$9))))</f>
        <v/>
      </c>
      <c r="F493" s="75">
        <f>MAX(3,MIN(25,_xlfn.NORM.INV(RAND(),$B$12,$B$13)))</f>
        <v/>
      </c>
      <c r="G493" s="12">
        <f>SUMPRODUCT($B$14*((C493-$B$17)*(1-$B$15)+$B$17-$B$16)*(1+B493)^{1,2,3,4,5}/((1+E493)^{0.5,1.5,2.5,3.5,4.5}))</f>
        <v/>
      </c>
      <c r="H493" s="12">
        <f>(($B$14*(1+B493)^5*((C493-$B$17)*(1-$B$15)+$B$17-$B$16)*(1+D493)/MAX(E493-D493,0.000001))*$B$21+($B$14*(1+B493)^5*C493*F493)*(1-$B$21))/((1+E493)^4.5)</f>
        <v/>
      </c>
      <c r="I493" s="12">
        <f>G493+H493+$B$18-$B$19</f>
        <v/>
      </c>
      <c r="J493" s="76">
        <f>IF($B$20=0,0,I493/$B$20)</f>
        <v/>
      </c>
    </row>
    <row r="494">
      <c r="A494" s="77" t="n">
        <v>428</v>
      </c>
      <c r="B494" s="78">
        <f>MAX(-0.2,MIN(0.5,_xlfn.NORM.INV(RAND(),$B$4,$B$5)))</f>
        <v/>
      </c>
      <c r="C494" s="78">
        <f>MAX(0.01,MIN(0.6,_xlfn.NORM.INV(RAND(),$B$6,$B$7)))</f>
        <v/>
      </c>
      <c r="D494" s="78">
        <f>MAX(0,MIN(0.05,_xlfn.NORM.INV(RAND(),$B$10,$B$11)))</f>
        <v/>
      </c>
      <c r="E494" s="78">
        <f>MAX(D494+0.01,MAX(0.03,MIN(0.3,_xlfn.NORM.INV(RAND(),$B$8,$B$9))))</f>
        <v/>
      </c>
      <c r="F494" s="79">
        <f>MAX(3,MIN(25,_xlfn.NORM.INV(RAND(),$B$12,$B$13)))</f>
        <v/>
      </c>
      <c r="G494" s="77">
        <f>SUMPRODUCT($B$14*((C494-$B$17)*(1-$B$15)+$B$17-$B$16)*(1+B494)^{1,2,3,4,5}/((1+E494)^{0.5,1.5,2.5,3.5,4.5}))</f>
        <v/>
      </c>
      <c r="H494" s="77">
        <f>(($B$14*(1+B494)^5*((C494-$B$17)*(1-$B$15)+$B$17-$B$16)*(1+D494)/MAX(E494-D494,0.000001))*$B$21+($B$14*(1+B494)^5*C494*F494)*(1-$B$21))/((1+E494)^4.5)</f>
        <v/>
      </c>
      <c r="I494" s="77">
        <f>G494+H494+$B$18-$B$19</f>
        <v/>
      </c>
      <c r="J494" s="80">
        <f>IF($B$20=0,0,I494/$B$20)</f>
        <v/>
      </c>
    </row>
    <row r="495">
      <c r="A495" s="12" t="n">
        <v>429</v>
      </c>
      <c r="B495" s="11">
        <f>MAX(-0.2,MIN(0.5,_xlfn.NORM.INV(RAND(),$B$4,$B$5)))</f>
        <v/>
      </c>
      <c r="C495" s="11">
        <f>MAX(0.01,MIN(0.6,_xlfn.NORM.INV(RAND(),$B$6,$B$7)))</f>
        <v/>
      </c>
      <c r="D495" s="11">
        <f>MAX(0,MIN(0.05,_xlfn.NORM.INV(RAND(),$B$10,$B$11)))</f>
        <v/>
      </c>
      <c r="E495" s="11">
        <f>MAX(D495+0.01,MAX(0.03,MIN(0.3,_xlfn.NORM.INV(RAND(),$B$8,$B$9))))</f>
        <v/>
      </c>
      <c r="F495" s="75">
        <f>MAX(3,MIN(25,_xlfn.NORM.INV(RAND(),$B$12,$B$13)))</f>
        <v/>
      </c>
      <c r="G495" s="12">
        <f>SUMPRODUCT($B$14*((C495-$B$17)*(1-$B$15)+$B$17-$B$16)*(1+B495)^{1,2,3,4,5}/((1+E495)^{0.5,1.5,2.5,3.5,4.5}))</f>
        <v/>
      </c>
      <c r="H495" s="12">
        <f>(($B$14*(1+B495)^5*((C495-$B$17)*(1-$B$15)+$B$17-$B$16)*(1+D495)/MAX(E495-D495,0.000001))*$B$21+($B$14*(1+B495)^5*C495*F495)*(1-$B$21))/((1+E495)^4.5)</f>
        <v/>
      </c>
      <c r="I495" s="12">
        <f>G495+H495+$B$18-$B$19</f>
        <v/>
      </c>
      <c r="J495" s="76">
        <f>IF($B$20=0,0,I495/$B$20)</f>
        <v/>
      </c>
    </row>
    <row r="496">
      <c r="A496" s="77" t="n">
        <v>430</v>
      </c>
      <c r="B496" s="78">
        <f>MAX(-0.2,MIN(0.5,_xlfn.NORM.INV(RAND(),$B$4,$B$5)))</f>
        <v/>
      </c>
      <c r="C496" s="78">
        <f>MAX(0.01,MIN(0.6,_xlfn.NORM.INV(RAND(),$B$6,$B$7)))</f>
        <v/>
      </c>
      <c r="D496" s="78">
        <f>MAX(0,MIN(0.05,_xlfn.NORM.INV(RAND(),$B$10,$B$11)))</f>
        <v/>
      </c>
      <c r="E496" s="78">
        <f>MAX(D496+0.01,MAX(0.03,MIN(0.3,_xlfn.NORM.INV(RAND(),$B$8,$B$9))))</f>
        <v/>
      </c>
      <c r="F496" s="79">
        <f>MAX(3,MIN(25,_xlfn.NORM.INV(RAND(),$B$12,$B$13)))</f>
        <v/>
      </c>
      <c r="G496" s="77">
        <f>SUMPRODUCT($B$14*((C496-$B$17)*(1-$B$15)+$B$17-$B$16)*(1+B496)^{1,2,3,4,5}/((1+E496)^{0.5,1.5,2.5,3.5,4.5}))</f>
        <v/>
      </c>
      <c r="H496" s="77">
        <f>(($B$14*(1+B496)^5*((C496-$B$17)*(1-$B$15)+$B$17-$B$16)*(1+D496)/MAX(E496-D496,0.000001))*$B$21+($B$14*(1+B496)^5*C496*F496)*(1-$B$21))/((1+E496)^4.5)</f>
        <v/>
      </c>
      <c r="I496" s="77">
        <f>G496+H496+$B$18-$B$19</f>
        <v/>
      </c>
      <c r="J496" s="80">
        <f>IF($B$20=0,0,I496/$B$20)</f>
        <v/>
      </c>
    </row>
    <row r="497">
      <c r="A497" s="12" t="n">
        <v>431</v>
      </c>
      <c r="B497" s="11">
        <f>MAX(-0.2,MIN(0.5,_xlfn.NORM.INV(RAND(),$B$4,$B$5)))</f>
        <v/>
      </c>
      <c r="C497" s="11">
        <f>MAX(0.01,MIN(0.6,_xlfn.NORM.INV(RAND(),$B$6,$B$7)))</f>
        <v/>
      </c>
      <c r="D497" s="11">
        <f>MAX(0,MIN(0.05,_xlfn.NORM.INV(RAND(),$B$10,$B$11)))</f>
        <v/>
      </c>
      <c r="E497" s="11">
        <f>MAX(D497+0.01,MAX(0.03,MIN(0.3,_xlfn.NORM.INV(RAND(),$B$8,$B$9))))</f>
        <v/>
      </c>
      <c r="F497" s="75">
        <f>MAX(3,MIN(25,_xlfn.NORM.INV(RAND(),$B$12,$B$13)))</f>
        <v/>
      </c>
      <c r="G497" s="12">
        <f>SUMPRODUCT($B$14*((C497-$B$17)*(1-$B$15)+$B$17-$B$16)*(1+B497)^{1,2,3,4,5}/((1+E497)^{0.5,1.5,2.5,3.5,4.5}))</f>
        <v/>
      </c>
      <c r="H497" s="12">
        <f>(($B$14*(1+B497)^5*((C497-$B$17)*(1-$B$15)+$B$17-$B$16)*(1+D497)/MAX(E497-D497,0.000001))*$B$21+($B$14*(1+B497)^5*C497*F497)*(1-$B$21))/((1+E497)^4.5)</f>
        <v/>
      </c>
      <c r="I497" s="12">
        <f>G497+H497+$B$18-$B$19</f>
        <v/>
      </c>
      <c r="J497" s="76">
        <f>IF($B$20=0,0,I497/$B$20)</f>
        <v/>
      </c>
    </row>
    <row r="498">
      <c r="A498" s="77" t="n">
        <v>432</v>
      </c>
      <c r="B498" s="78">
        <f>MAX(-0.2,MIN(0.5,_xlfn.NORM.INV(RAND(),$B$4,$B$5)))</f>
        <v/>
      </c>
      <c r="C498" s="78">
        <f>MAX(0.01,MIN(0.6,_xlfn.NORM.INV(RAND(),$B$6,$B$7)))</f>
        <v/>
      </c>
      <c r="D498" s="78">
        <f>MAX(0,MIN(0.05,_xlfn.NORM.INV(RAND(),$B$10,$B$11)))</f>
        <v/>
      </c>
      <c r="E498" s="78">
        <f>MAX(D498+0.01,MAX(0.03,MIN(0.3,_xlfn.NORM.INV(RAND(),$B$8,$B$9))))</f>
        <v/>
      </c>
      <c r="F498" s="79">
        <f>MAX(3,MIN(25,_xlfn.NORM.INV(RAND(),$B$12,$B$13)))</f>
        <v/>
      </c>
      <c r="G498" s="77">
        <f>SUMPRODUCT($B$14*((C498-$B$17)*(1-$B$15)+$B$17-$B$16)*(1+B498)^{1,2,3,4,5}/((1+E498)^{0.5,1.5,2.5,3.5,4.5}))</f>
        <v/>
      </c>
      <c r="H498" s="77">
        <f>(($B$14*(1+B498)^5*((C498-$B$17)*(1-$B$15)+$B$17-$B$16)*(1+D498)/MAX(E498-D498,0.000001))*$B$21+($B$14*(1+B498)^5*C498*F498)*(1-$B$21))/((1+E498)^4.5)</f>
        <v/>
      </c>
      <c r="I498" s="77">
        <f>G498+H498+$B$18-$B$19</f>
        <v/>
      </c>
      <c r="J498" s="80">
        <f>IF($B$20=0,0,I498/$B$20)</f>
        <v/>
      </c>
    </row>
    <row r="499">
      <c r="A499" s="12" t="n">
        <v>433</v>
      </c>
      <c r="B499" s="11">
        <f>MAX(-0.2,MIN(0.5,_xlfn.NORM.INV(RAND(),$B$4,$B$5)))</f>
        <v/>
      </c>
      <c r="C499" s="11">
        <f>MAX(0.01,MIN(0.6,_xlfn.NORM.INV(RAND(),$B$6,$B$7)))</f>
        <v/>
      </c>
      <c r="D499" s="11">
        <f>MAX(0,MIN(0.05,_xlfn.NORM.INV(RAND(),$B$10,$B$11)))</f>
        <v/>
      </c>
      <c r="E499" s="11">
        <f>MAX(D499+0.01,MAX(0.03,MIN(0.3,_xlfn.NORM.INV(RAND(),$B$8,$B$9))))</f>
        <v/>
      </c>
      <c r="F499" s="75">
        <f>MAX(3,MIN(25,_xlfn.NORM.INV(RAND(),$B$12,$B$13)))</f>
        <v/>
      </c>
      <c r="G499" s="12">
        <f>SUMPRODUCT($B$14*((C499-$B$17)*(1-$B$15)+$B$17-$B$16)*(1+B499)^{1,2,3,4,5}/((1+E499)^{0.5,1.5,2.5,3.5,4.5}))</f>
        <v/>
      </c>
      <c r="H499" s="12">
        <f>(($B$14*(1+B499)^5*((C499-$B$17)*(1-$B$15)+$B$17-$B$16)*(1+D499)/MAX(E499-D499,0.000001))*$B$21+($B$14*(1+B499)^5*C499*F499)*(1-$B$21))/((1+E499)^4.5)</f>
        <v/>
      </c>
      <c r="I499" s="12">
        <f>G499+H499+$B$18-$B$19</f>
        <v/>
      </c>
      <c r="J499" s="76">
        <f>IF($B$20=0,0,I499/$B$20)</f>
        <v/>
      </c>
    </row>
    <row r="500">
      <c r="A500" s="77" t="n">
        <v>434</v>
      </c>
      <c r="B500" s="78">
        <f>MAX(-0.2,MIN(0.5,_xlfn.NORM.INV(RAND(),$B$4,$B$5)))</f>
        <v/>
      </c>
      <c r="C500" s="78">
        <f>MAX(0.01,MIN(0.6,_xlfn.NORM.INV(RAND(),$B$6,$B$7)))</f>
        <v/>
      </c>
      <c r="D500" s="78">
        <f>MAX(0,MIN(0.05,_xlfn.NORM.INV(RAND(),$B$10,$B$11)))</f>
        <v/>
      </c>
      <c r="E500" s="78">
        <f>MAX(D500+0.01,MAX(0.03,MIN(0.3,_xlfn.NORM.INV(RAND(),$B$8,$B$9))))</f>
        <v/>
      </c>
      <c r="F500" s="79">
        <f>MAX(3,MIN(25,_xlfn.NORM.INV(RAND(),$B$12,$B$13)))</f>
        <v/>
      </c>
      <c r="G500" s="77">
        <f>SUMPRODUCT($B$14*((C500-$B$17)*(1-$B$15)+$B$17-$B$16)*(1+B500)^{1,2,3,4,5}/((1+E500)^{0.5,1.5,2.5,3.5,4.5}))</f>
        <v/>
      </c>
      <c r="H500" s="77">
        <f>(($B$14*(1+B500)^5*((C500-$B$17)*(1-$B$15)+$B$17-$B$16)*(1+D500)/MAX(E500-D500,0.000001))*$B$21+($B$14*(1+B500)^5*C500*F500)*(1-$B$21))/((1+E500)^4.5)</f>
        <v/>
      </c>
      <c r="I500" s="77">
        <f>G500+H500+$B$18-$B$19</f>
        <v/>
      </c>
      <c r="J500" s="80">
        <f>IF($B$20=0,0,I500/$B$20)</f>
        <v/>
      </c>
    </row>
    <row r="501">
      <c r="A501" s="12" t="n">
        <v>435</v>
      </c>
      <c r="B501" s="11">
        <f>MAX(-0.2,MIN(0.5,_xlfn.NORM.INV(RAND(),$B$4,$B$5)))</f>
        <v/>
      </c>
      <c r="C501" s="11">
        <f>MAX(0.01,MIN(0.6,_xlfn.NORM.INV(RAND(),$B$6,$B$7)))</f>
        <v/>
      </c>
      <c r="D501" s="11">
        <f>MAX(0,MIN(0.05,_xlfn.NORM.INV(RAND(),$B$10,$B$11)))</f>
        <v/>
      </c>
      <c r="E501" s="11">
        <f>MAX(D501+0.01,MAX(0.03,MIN(0.3,_xlfn.NORM.INV(RAND(),$B$8,$B$9))))</f>
        <v/>
      </c>
      <c r="F501" s="75">
        <f>MAX(3,MIN(25,_xlfn.NORM.INV(RAND(),$B$12,$B$13)))</f>
        <v/>
      </c>
      <c r="G501" s="12">
        <f>SUMPRODUCT($B$14*((C501-$B$17)*(1-$B$15)+$B$17-$B$16)*(1+B501)^{1,2,3,4,5}/((1+E501)^{0.5,1.5,2.5,3.5,4.5}))</f>
        <v/>
      </c>
      <c r="H501" s="12">
        <f>(($B$14*(1+B501)^5*((C501-$B$17)*(1-$B$15)+$B$17-$B$16)*(1+D501)/MAX(E501-D501,0.000001))*$B$21+($B$14*(1+B501)^5*C501*F501)*(1-$B$21))/((1+E501)^4.5)</f>
        <v/>
      </c>
      <c r="I501" s="12">
        <f>G501+H501+$B$18-$B$19</f>
        <v/>
      </c>
      <c r="J501" s="76">
        <f>IF($B$20=0,0,I501/$B$20)</f>
        <v/>
      </c>
    </row>
    <row r="502">
      <c r="A502" s="77" t="n">
        <v>436</v>
      </c>
      <c r="B502" s="78">
        <f>MAX(-0.2,MIN(0.5,_xlfn.NORM.INV(RAND(),$B$4,$B$5)))</f>
        <v/>
      </c>
      <c r="C502" s="78">
        <f>MAX(0.01,MIN(0.6,_xlfn.NORM.INV(RAND(),$B$6,$B$7)))</f>
        <v/>
      </c>
      <c r="D502" s="78">
        <f>MAX(0,MIN(0.05,_xlfn.NORM.INV(RAND(),$B$10,$B$11)))</f>
        <v/>
      </c>
      <c r="E502" s="78">
        <f>MAX(D502+0.01,MAX(0.03,MIN(0.3,_xlfn.NORM.INV(RAND(),$B$8,$B$9))))</f>
        <v/>
      </c>
      <c r="F502" s="79">
        <f>MAX(3,MIN(25,_xlfn.NORM.INV(RAND(),$B$12,$B$13)))</f>
        <v/>
      </c>
      <c r="G502" s="77">
        <f>SUMPRODUCT($B$14*((C502-$B$17)*(1-$B$15)+$B$17-$B$16)*(1+B502)^{1,2,3,4,5}/((1+E502)^{0.5,1.5,2.5,3.5,4.5}))</f>
        <v/>
      </c>
      <c r="H502" s="77">
        <f>(($B$14*(1+B502)^5*((C502-$B$17)*(1-$B$15)+$B$17-$B$16)*(1+D502)/MAX(E502-D502,0.000001))*$B$21+($B$14*(1+B502)^5*C502*F502)*(1-$B$21))/((1+E502)^4.5)</f>
        <v/>
      </c>
      <c r="I502" s="77">
        <f>G502+H502+$B$18-$B$19</f>
        <v/>
      </c>
      <c r="J502" s="80">
        <f>IF($B$20=0,0,I502/$B$20)</f>
        <v/>
      </c>
    </row>
    <row r="503">
      <c r="A503" s="12" t="n">
        <v>437</v>
      </c>
      <c r="B503" s="11">
        <f>MAX(-0.2,MIN(0.5,_xlfn.NORM.INV(RAND(),$B$4,$B$5)))</f>
        <v/>
      </c>
      <c r="C503" s="11">
        <f>MAX(0.01,MIN(0.6,_xlfn.NORM.INV(RAND(),$B$6,$B$7)))</f>
        <v/>
      </c>
      <c r="D503" s="11">
        <f>MAX(0,MIN(0.05,_xlfn.NORM.INV(RAND(),$B$10,$B$11)))</f>
        <v/>
      </c>
      <c r="E503" s="11">
        <f>MAX(D503+0.01,MAX(0.03,MIN(0.3,_xlfn.NORM.INV(RAND(),$B$8,$B$9))))</f>
        <v/>
      </c>
      <c r="F503" s="75">
        <f>MAX(3,MIN(25,_xlfn.NORM.INV(RAND(),$B$12,$B$13)))</f>
        <v/>
      </c>
      <c r="G503" s="12">
        <f>SUMPRODUCT($B$14*((C503-$B$17)*(1-$B$15)+$B$17-$B$16)*(1+B503)^{1,2,3,4,5}/((1+E503)^{0.5,1.5,2.5,3.5,4.5}))</f>
        <v/>
      </c>
      <c r="H503" s="12">
        <f>(($B$14*(1+B503)^5*((C503-$B$17)*(1-$B$15)+$B$17-$B$16)*(1+D503)/MAX(E503-D503,0.000001))*$B$21+($B$14*(1+B503)^5*C503*F503)*(1-$B$21))/((1+E503)^4.5)</f>
        <v/>
      </c>
      <c r="I503" s="12">
        <f>G503+H503+$B$18-$B$19</f>
        <v/>
      </c>
      <c r="J503" s="76">
        <f>IF($B$20=0,0,I503/$B$20)</f>
        <v/>
      </c>
    </row>
    <row r="504">
      <c r="A504" s="77" t="n">
        <v>438</v>
      </c>
      <c r="B504" s="78">
        <f>MAX(-0.2,MIN(0.5,_xlfn.NORM.INV(RAND(),$B$4,$B$5)))</f>
        <v/>
      </c>
      <c r="C504" s="78">
        <f>MAX(0.01,MIN(0.6,_xlfn.NORM.INV(RAND(),$B$6,$B$7)))</f>
        <v/>
      </c>
      <c r="D504" s="78">
        <f>MAX(0,MIN(0.05,_xlfn.NORM.INV(RAND(),$B$10,$B$11)))</f>
        <v/>
      </c>
      <c r="E504" s="78">
        <f>MAX(D504+0.01,MAX(0.03,MIN(0.3,_xlfn.NORM.INV(RAND(),$B$8,$B$9))))</f>
        <v/>
      </c>
      <c r="F504" s="79">
        <f>MAX(3,MIN(25,_xlfn.NORM.INV(RAND(),$B$12,$B$13)))</f>
        <v/>
      </c>
      <c r="G504" s="77">
        <f>SUMPRODUCT($B$14*((C504-$B$17)*(1-$B$15)+$B$17-$B$16)*(1+B504)^{1,2,3,4,5}/((1+E504)^{0.5,1.5,2.5,3.5,4.5}))</f>
        <v/>
      </c>
      <c r="H504" s="77">
        <f>(($B$14*(1+B504)^5*((C504-$B$17)*(1-$B$15)+$B$17-$B$16)*(1+D504)/MAX(E504-D504,0.000001))*$B$21+($B$14*(1+B504)^5*C504*F504)*(1-$B$21))/((1+E504)^4.5)</f>
        <v/>
      </c>
      <c r="I504" s="77">
        <f>G504+H504+$B$18-$B$19</f>
        <v/>
      </c>
      <c r="J504" s="80">
        <f>IF($B$20=0,0,I504/$B$20)</f>
        <v/>
      </c>
    </row>
    <row r="505">
      <c r="A505" s="12" t="n">
        <v>439</v>
      </c>
      <c r="B505" s="11">
        <f>MAX(-0.2,MIN(0.5,_xlfn.NORM.INV(RAND(),$B$4,$B$5)))</f>
        <v/>
      </c>
      <c r="C505" s="11">
        <f>MAX(0.01,MIN(0.6,_xlfn.NORM.INV(RAND(),$B$6,$B$7)))</f>
        <v/>
      </c>
      <c r="D505" s="11">
        <f>MAX(0,MIN(0.05,_xlfn.NORM.INV(RAND(),$B$10,$B$11)))</f>
        <v/>
      </c>
      <c r="E505" s="11">
        <f>MAX(D505+0.01,MAX(0.03,MIN(0.3,_xlfn.NORM.INV(RAND(),$B$8,$B$9))))</f>
        <v/>
      </c>
      <c r="F505" s="75">
        <f>MAX(3,MIN(25,_xlfn.NORM.INV(RAND(),$B$12,$B$13)))</f>
        <v/>
      </c>
      <c r="G505" s="12">
        <f>SUMPRODUCT($B$14*((C505-$B$17)*(1-$B$15)+$B$17-$B$16)*(1+B505)^{1,2,3,4,5}/((1+E505)^{0.5,1.5,2.5,3.5,4.5}))</f>
        <v/>
      </c>
      <c r="H505" s="12">
        <f>(($B$14*(1+B505)^5*((C505-$B$17)*(1-$B$15)+$B$17-$B$16)*(1+D505)/MAX(E505-D505,0.000001))*$B$21+($B$14*(1+B505)^5*C505*F505)*(1-$B$21))/((1+E505)^4.5)</f>
        <v/>
      </c>
      <c r="I505" s="12">
        <f>G505+H505+$B$18-$B$19</f>
        <v/>
      </c>
      <c r="J505" s="76">
        <f>IF($B$20=0,0,I505/$B$20)</f>
        <v/>
      </c>
    </row>
    <row r="506">
      <c r="A506" s="77" t="n">
        <v>440</v>
      </c>
      <c r="B506" s="78">
        <f>MAX(-0.2,MIN(0.5,_xlfn.NORM.INV(RAND(),$B$4,$B$5)))</f>
        <v/>
      </c>
      <c r="C506" s="78">
        <f>MAX(0.01,MIN(0.6,_xlfn.NORM.INV(RAND(),$B$6,$B$7)))</f>
        <v/>
      </c>
      <c r="D506" s="78">
        <f>MAX(0,MIN(0.05,_xlfn.NORM.INV(RAND(),$B$10,$B$11)))</f>
        <v/>
      </c>
      <c r="E506" s="78">
        <f>MAX(D506+0.01,MAX(0.03,MIN(0.3,_xlfn.NORM.INV(RAND(),$B$8,$B$9))))</f>
        <v/>
      </c>
      <c r="F506" s="79">
        <f>MAX(3,MIN(25,_xlfn.NORM.INV(RAND(),$B$12,$B$13)))</f>
        <v/>
      </c>
      <c r="G506" s="77">
        <f>SUMPRODUCT($B$14*((C506-$B$17)*(1-$B$15)+$B$17-$B$16)*(1+B506)^{1,2,3,4,5}/((1+E506)^{0.5,1.5,2.5,3.5,4.5}))</f>
        <v/>
      </c>
      <c r="H506" s="77">
        <f>(($B$14*(1+B506)^5*((C506-$B$17)*(1-$B$15)+$B$17-$B$16)*(1+D506)/MAX(E506-D506,0.000001))*$B$21+($B$14*(1+B506)^5*C506*F506)*(1-$B$21))/((1+E506)^4.5)</f>
        <v/>
      </c>
      <c r="I506" s="77">
        <f>G506+H506+$B$18-$B$19</f>
        <v/>
      </c>
      <c r="J506" s="80">
        <f>IF($B$20=0,0,I506/$B$20)</f>
        <v/>
      </c>
    </row>
    <row r="507">
      <c r="A507" s="12" t="n">
        <v>441</v>
      </c>
      <c r="B507" s="11">
        <f>MAX(-0.2,MIN(0.5,_xlfn.NORM.INV(RAND(),$B$4,$B$5)))</f>
        <v/>
      </c>
      <c r="C507" s="11">
        <f>MAX(0.01,MIN(0.6,_xlfn.NORM.INV(RAND(),$B$6,$B$7)))</f>
        <v/>
      </c>
      <c r="D507" s="11">
        <f>MAX(0,MIN(0.05,_xlfn.NORM.INV(RAND(),$B$10,$B$11)))</f>
        <v/>
      </c>
      <c r="E507" s="11">
        <f>MAX(D507+0.01,MAX(0.03,MIN(0.3,_xlfn.NORM.INV(RAND(),$B$8,$B$9))))</f>
        <v/>
      </c>
      <c r="F507" s="75">
        <f>MAX(3,MIN(25,_xlfn.NORM.INV(RAND(),$B$12,$B$13)))</f>
        <v/>
      </c>
      <c r="G507" s="12">
        <f>SUMPRODUCT($B$14*((C507-$B$17)*(1-$B$15)+$B$17-$B$16)*(1+B507)^{1,2,3,4,5}/((1+E507)^{0.5,1.5,2.5,3.5,4.5}))</f>
        <v/>
      </c>
      <c r="H507" s="12">
        <f>(($B$14*(1+B507)^5*((C507-$B$17)*(1-$B$15)+$B$17-$B$16)*(1+D507)/MAX(E507-D507,0.000001))*$B$21+($B$14*(1+B507)^5*C507*F507)*(1-$B$21))/((1+E507)^4.5)</f>
        <v/>
      </c>
      <c r="I507" s="12">
        <f>G507+H507+$B$18-$B$19</f>
        <v/>
      </c>
      <c r="J507" s="76">
        <f>IF($B$20=0,0,I507/$B$20)</f>
        <v/>
      </c>
    </row>
    <row r="508">
      <c r="A508" s="77" t="n">
        <v>442</v>
      </c>
      <c r="B508" s="78">
        <f>MAX(-0.2,MIN(0.5,_xlfn.NORM.INV(RAND(),$B$4,$B$5)))</f>
        <v/>
      </c>
      <c r="C508" s="78">
        <f>MAX(0.01,MIN(0.6,_xlfn.NORM.INV(RAND(),$B$6,$B$7)))</f>
        <v/>
      </c>
      <c r="D508" s="78">
        <f>MAX(0,MIN(0.05,_xlfn.NORM.INV(RAND(),$B$10,$B$11)))</f>
        <v/>
      </c>
      <c r="E508" s="78">
        <f>MAX(D508+0.01,MAX(0.03,MIN(0.3,_xlfn.NORM.INV(RAND(),$B$8,$B$9))))</f>
        <v/>
      </c>
      <c r="F508" s="79">
        <f>MAX(3,MIN(25,_xlfn.NORM.INV(RAND(),$B$12,$B$13)))</f>
        <v/>
      </c>
      <c r="G508" s="77">
        <f>SUMPRODUCT($B$14*((C508-$B$17)*(1-$B$15)+$B$17-$B$16)*(1+B508)^{1,2,3,4,5}/((1+E508)^{0.5,1.5,2.5,3.5,4.5}))</f>
        <v/>
      </c>
      <c r="H508" s="77">
        <f>(($B$14*(1+B508)^5*((C508-$B$17)*(1-$B$15)+$B$17-$B$16)*(1+D508)/MAX(E508-D508,0.000001))*$B$21+($B$14*(1+B508)^5*C508*F508)*(1-$B$21))/((1+E508)^4.5)</f>
        <v/>
      </c>
      <c r="I508" s="77">
        <f>G508+H508+$B$18-$B$19</f>
        <v/>
      </c>
      <c r="J508" s="80">
        <f>IF($B$20=0,0,I508/$B$20)</f>
        <v/>
      </c>
    </row>
    <row r="509">
      <c r="A509" s="12" t="n">
        <v>443</v>
      </c>
      <c r="B509" s="11">
        <f>MAX(-0.2,MIN(0.5,_xlfn.NORM.INV(RAND(),$B$4,$B$5)))</f>
        <v/>
      </c>
      <c r="C509" s="11">
        <f>MAX(0.01,MIN(0.6,_xlfn.NORM.INV(RAND(),$B$6,$B$7)))</f>
        <v/>
      </c>
      <c r="D509" s="11">
        <f>MAX(0,MIN(0.05,_xlfn.NORM.INV(RAND(),$B$10,$B$11)))</f>
        <v/>
      </c>
      <c r="E509" s="11">
        <f>MAX(D509+0.01,MAX(0.03,MIN(0.3,_xlfn.NORM.INV(RAND(),$B$8,$B$9))))</f>
        <v/>
      </c>
      <c r="F509" s="75">
        <f>MAX(3,MIN(25,_xlfn.NORM.INV(RAND(),$B$12,$B$13)))</f>
        <v/>
      </c>
      <c r="G509" s="12">
        <f>SUMPRODUCT($B$14*((C509-$B$17)*(1-$B$15)+$B$17-$B$16)*(1+B509)^{1,2,3,4,5}/((1+E509)^{0.5,1.5,2.5,3.5,4.5}))</f>
        <v/>
      </c>
      <c r="H509" s="12">
        <f>(($B$14*(1+B509)^5*((C509-$B$17)*(1-$B$15)+$B$17-$B$16)*(1+D509)/MAX(E509-D509,0.000001))*$B$21+($B$14*(1+B509)^5*C509*F509)*(1-$B$21))/((1+E509)^4.5)</f>
        <v/>
      </c>
      <c r="I509" s="12">
        <f>G509+H509+$B$18-$B$19</f>
        <v/>
      </c>
      <c r="J509" s="76">
        <f>IF($B$20=0,0,I509/$B$20)</f>
        <v/>
      </c>
    </row>
    <row r="510">
      <c r="A510" s="77" t="n">
        <v>444</v>
      </c>
      <c r="B510" s="78">
        <f>MAX(-0.2,MIN(0.5,_xlfn.NORM.INV(RAND(),$B$4,$B$5)))</f>
        <v/>
      </c>
      <c r="C510" s="78">
        <f>MAX(0.01,MIN(0.6,_xlfn.NORM.INV(RAND(),$B$6,$B$7)))</f>
        <v/>
      </c>
      <c r="D510" s="78">
        <f>MAX(0,MIN(0.05,_xlfn.NORM.INV(RAND(),$B$10,$B$11)))</f>
        <v/>
      </c>
      <c r="E510" s="78">
        <f>MAX(D510+0.01,MAX(0.03,MIN(0.3,_xlfn.NORM.INV(RAND(),$B$8,$B$9))))</f>
        <v/>
      </c>
      <c r="F510" s="79">
        <f>MAX(3,MIN(25,_xlfn.NORM.INV(RAND(),$B$12,$B$13)))</f>
        <v/>
      </c>
      <c r="G510" s="77">
        <f>SUMPRODUCT($B$14*((C510-$B$17)*(1-$B$15)+$B$17-$B$16)*(1+B510)^{1,2,3,4,5}/((1+E510)^{0.5,1.5,2.5,3.5,4.5}))</f>
        <v/>
      </c>
      <c r="H510" s="77">
        <f>(($B$14*(1+B510)^5*((C510-$B$17)*(1-$B$15)+$B$17-$B$16)*(1+D510)/MAX(E510-D510,0.000001))*$B$21+($B$14*(1+B510)^5*C510*F510)*(1-$B$21))/((1+E510)^4.5)</f>
        <v/>
      </c>
      <c r="I510" s="77">
        <f>G510+H510+$B$18-$B$19</f>
        <v/>
      </c>
      <c r="J510" s="80">
        <f>IF($B$20=0,0,I510/$B$20)</f>
        <v/>
      </c>
    </row>
    <row r="511">
      <c r="A511" s="12" t="n">
        <v>445</v>
      </c>
      <c r="B511" s="11">
        <f>MAX(-0.2,MIN(0.5,_xlfn.NORM.INV(RAND(),$B$4,$B$5)))</f>
        <v/>
      </c>
      <c r="C511" s="11">
        <f>MAX(0.01,MIN(0.6,_xlfn.NORM.INV(RAND(),$B$6,$B$7)))</f>
        <v/>
      </c>
      <c r="D511" s="11">
        <f>MAX(0,MIN(0.05,_xlfn.NORM.INV(RAND(),$B$10,$B$11)))</f>
        <v/>
      </c>
      <c r="E511" s="11">
        <f>MAX(D511+0.01,MAX(0.03,MIN(0.3,_xlfn.NORM.INV(RAND(),$B$8,$B$9))))</f>
        <v/>
      </c>
      <c r="F511" s="75">
        <f>MAX(3,MIN(25,_xlfn.NORM.INV(RAND(),$B$12,$B$13)))</f>
        <v/>
      </c>
      <c r="G511" s="12">
        <f>SUMPRODUCT($B$14*((C511-$B$17)*(1-$B$15)+$B$17-$B$16)*(1+B511)^{1,2,3,4,5}/((1+E511)^{0.5,1.5,2.5,3.5,4.5}))</f>
        <v/>
      </c>
      <c r="H511" s="12">
        <f>(($B$14*(1+B511)^5*((C511-$B$17)*(1-$B$15)+$B$17-$B$16)*(1+D511)/MAX(E511-D511,0.000001))*$B$21+($B$14*(1+B511)^5*C511*F511)*(1-$B$21))/((1+E511)^4.5)</f>
        <v/>
      </c>
      <c r="I511" s="12">
        <f>G511+H511+$B$18-$B$19</f>
        <v/>
      </c>
      <c r="J511" s="76">
        <f>IF($B$20=0,0,I511/$B$20)</f>
        <v/>
      </c>
    </row>
    <row r="512">
      <c r="A512" s="77" t="n">
        <v>446</v>
      </c>
      <c r="B512" s="78">
        <f>MAX(-0.2,MIN(0.5,_xlfn.NORM.INV(RAND(),$B$4,$B$5)))</f>
        <v/>
      </c>
      <c r="C512" s="78">
        <f>MAX(0.01,MIN(0.6,_xlfn.NORM.INV(RAND(),$B$6,$B$7)))</f>
        <v/>
      </c>
      <c r="D512" s="78">
        <f>MAX(0,MIN(0.05,_xlfn.NORM.INV(RAND(),$B$10,$B$11)))</f>
        <v/>
      </c>
      <c r="E512" s="78">
        <f>MAX(D512+0.01,MAX(0.03,MIN(0.3,_xlfn.NORM.INV(RAND(),$B$8,$B$9))))</f>
        <v/>
      </c>
      <c r="F512" s="79">
        <f>MAX(3,MIN(25,_xlfn.NORM.INV(RAND(),$B$12,$B$13)))</f>
        <v/>
      </c>
      <c r="G512" s="77">
        <f>SUMPRODUCT($B$14*((C512-$B$17)*(1-$B$15)+$B$17-$B$16)*(1+B512)^{1,2,3,4,5}/((1+E512)^{0.5,1.5,2.5,3.5,4.5}))</f>
        <v/>
      </c>
      <c r="H512" s="77">
        <f>(($B$14*(1+B512)^5*((C512-$B$17)*(1-$B$15)+$B$17-$B$16)*(1+D512)/MAX(E512-D512,0.000001))*$B$21+($B$14*(1+B512)^5*C512*F512)*(1-$B$21))/((1+E512)^4.5)</f>
        <v/>
      </c>
      <c r="I512" s="77">
        <f>G512+H512+$B$18-$B$19</f>
        <v/>
      </c>
      <c r="J512" s="80">
        <f>IF($B$20=0,0,I512/$B$20)</f>
        <v/>
      </c>
    </row>
    <row r="513">
      <c r="A513" s="12" t="n">
        <v>447</v>
      </c>
      <c r="B513" s="11">
        <f>MAX(-0.2,MIN(0.5,_xlfn.NORM.INV(RAND(),$B$4,$B$5)))</f>
        <v/>
      </c>
      <c r="C513" s="11">
        <f>MAX(0.01,MIN(0.6,_xlfn.NORM.INV(RAND(),$B$6,$B$7)))</f>
        <v/>
      </c>
      <c r="D513" s="11">
        <f>MAX(0,MIN(0.05,_xlfn.NORM.INV(RAND(),$B$10,$B$11)))</f>
        <v/>
      </c>
      <c r="E513" s="11">
        <f>MAX(D513+0.01,MAX(0.03,MIN(0.3,_xlfn.NORM.INV(RAND(),$B$8,$B$9))))</f>
        <v/>
      </c>
      <c r="F513" s="75">
        <f>MAX(3,MIN(25,_xlfn.NORM.INV(RAND(),$B$12,$B$13)))</f>
        <v/>
      </c>
      <c r="G513" s="12">
        <f>SUMPRODUCT($B$14*((C513-$B$17)*(1-$B$15)+$B$17-$B$16)*(1+B513)^{1,2,3,4,5}/((1+E513)^{0.5,1.5,2.5,3.5,4.5}))</f>
        <v/>
      </c>
      <c r="H513" s="12">
        <f>(($B$14*(1+B513)^5*((C513-$B$17)*(1-$B$15)+$B$17-$B$16)*(1+D513)/MAX(E513-D513,0.000001))*$B$21+($B$14*(1+B513)^5*C513*F513)*(1-$B$21))/((1+E513)^4.5)</f>
        <v/>
      </c>
      <c r="I513" s="12">
        <f>G513+H513+$B$18-$B$19</f>
        <v/>
      </c>
      <c r="J513" s="76">
        <f>IF($B$20=0,0,I513/$B$20)</f>
        <v/>
      </c>
    </row>
    <row r="514">
      <c r="A514" s="77" t="n">
        <v>448</v>
      </c>
      <c r="B514" s="78">
        <f>MAX(-0.2,MIN(0.5,_xlfn.NORM.INV(RAND(),$B$4,$B$5)))</f>
        <v/>
      </c>
      <c r="C514" s="78">
        <f>MAX(0.01,MIN(0.6,_xlfn.NORM.INV(RAND(),$B$6,$B$7)))</f>
        <v/>
      </c>
      <c r="D514" s="78">
        <f>MAX(0,MIN(0.05,_xlfn.NORM.INV(RAND(),$B$10,$B$11)))</f>
        <v/>
      </c>
      <c r="E514" s="78">
        <f>MAX(D514+0.01,MAX(0.03,MIN(0.3,_xlfn.NORM.INV(RAND(),$B$8,$B$9))))</f>
        <v/>
      </c>
      <c r="F514" s="79">
        <f>MAX(3,MIN(25,_xlfn.NORM.INV(RAND(),$B$12,$B$13)))</f>
        <v/>
      </c>
      <c r="G514" s="77">
        <f>SUMPRODUCT($B$14*((C514-$B$17)*(1-$B$15)+$B$17-$B$16)*(1+B514)^{1,2,3,4,5}/((1+E514)^{0.5,1.5,2.5,3.5,4.5}))</f>
        <v/>
      </c>
      <c r="H514" s="77">
        <f>(($B$14*(1+B514)^5*((C514-$B$17)*(1-$B$15)+$B$17-$B$16)*(1+D514)/MAX(E514-D514,0.000001))*$B$21+($B$14*(1+B514)^5*C514*F514)*(1-$B$21))/((1+E514)^4.5)</f>
        <v/>
      </c>
      <c r="I514" s="77">
        <f>G514+H514+$B$18-$B$19</f>
        <v/>
      </c>
      <c r="J514" s="80">
        <f>IF($B$20=0,0,I514/$B$20)</f>
        <v/>
      </c>
    </row>
    <row r="515">
      <c r="A515" s="12" t="n">
        <v>449</v>
      </c>
      <c r="B515" s="11">
        <f>MAX(-0.2,MIN(0.5,_xlfn.NORM.INV(RAND(),$B$4,$B$5)))</f>
        <v/>
      </c>
      <c r="C515" s="11">
        <f>MAX(0.01,MIN(0.6,_xlfn.NORM.INV(RAND(),$B$6,$B$7)))</f>
        <v/>
      </c>
      <c r="D515" s="11">
        <f>MAX(0,MIN(0.05,_xlfn.NORM.INV(RAND(),$B$10,$B$11)))</f>
        <v/>
      </c>
      <c r="E515" s="11">
        <f>MAX(D515+0.01,MAX(0.03,MIN(0.3,_xlfn.NORM.INV(RAND(),$B$8,$B$9))))</f>
        <v/>
      </c>
      <c r="F515" s="75">
        <f>MAX(3,MIN(25,_xlfn.NORM.INV(RAND(),$B$12,$B$13)))</f>
        <v/>
      </c>
      <c r="G515" s="12">
        <f>SUMPRODUCT($B$14*((C515-$B$17)*(1-$B$15)+$B$17-$B$16)*(1+B515)^{1,2,3,4,5}/((1+E515)^{0.5,1.5,2.5,3.5,4.5}))</f>
        <v/>
      </c>
      <c r="H515" s="12">
        <f>(($B$14*(1+B515)^5*((C515-$B$17)*(1-$B$15)+$B$17-$B$16)*(1+D515)/MAX(E515-D515,0.000001))*$B$21+($B$14*(1+B515)^5*C515*F515)*(1-$B$21))/((1+E515)^4.5)</f>
        <v/>
      </c>
      <c r="I515" s="12">
        <f>G515+H515+$B$18-$B$19</f>
        <v/>
      </c>
      <c r="J515" s="76">
        <f>IF($B$20=0,0,I515/$B$20)</f>
        <v/>
      </c>
    </row>
    <row r="516">
      <c r="A516" s="77" t="n">
        <v>450</v>
      </c>
      <c r="B516" s="78">
        <f>MAX(-0.2,MIN(0.5,_xlfn.NORM.INV(RAND(),$B$4,$B$5)))</f>
        <v/>
      </c>
      <c r="C516" s="78">
        <f>MAX(0.01,MIN(0.6,_xlfn.NORM.INV(RAND(),$B$6,$B$7)))</f>
        <v/>
      </c>
      <c r="D516" s="78">
        <f>MAX(0,MIN(0.05,_xlfn.NORM.INV(RAND(),$B$10,$B$11)))</f>
        <v/>
      </c>
      <c r="E516" s="78">
        <f>MAX(D516+0.01,MAX(0.03,MIN(0.3,_xlfn.NORM.INV(RAND(),$B$8,$B$9))))</f>
        <v/>
      </c>
      <c r="F516" s="79">
        <f>MAX(3,MIN(25,_xlfn.NORM.INV(RAND(),$B$12,$B$13)))</f>
        <v/>
      </c>
      <c r="G516" s="77">
        <f>SUMPRODUCT($B$14*((C516-$B$17)*(1-$B$15)+$B$17-$B$16)*(1+B516)^{1,2,3,4,5}/((1+E516)^{0.5,1.5,2.5,3.5,4.5}))</f>
        <v/>
      </c>
      <c r="H516" s="77">
        <f>(($B$14*(1+B516)^5*((C516-$B$17)*(1-$B$15)+$B$17-$B$16)*(1+D516)/MAX(E516-D516,0.000001))*$B$21+($B$14*(1+B516)^5*C516*F516)*(1-$B$21))/((1+E516)^4.5)</f>
        <v/>
      </c>
      <c r="I516" s="77">
        <f>G516+H516+$B$18-$B$19</f>
        <v/>
      </c>
      <c r="J516" s="80">
        <f>IF($B$20=0,0,I516/$B$20)</f>
        <v/>
      </c>
    </row>
    <row r="517">
      <c r="A517" s="12" t="n">
        <v>451</v>
      </c>
      <c r="B517" s="11">
        <f>MAX(-0.2,MIN(0.5,_xlfn.NORM.INV(RAND(),$B$4,$B$5)))</f>
        <v/>
      </c>
      <c r="C517" s="11">
        <f>MAX(0.01,MIN(0.6,_xlfn.NORM.INV(RAND(),$B$6,$B$7)))</f>
        <v/>
      </c>
      <c r="D517" s="11">
        <f>MAX(0,MIN(0.05,_xlfn.NORM.INV(RAND(),$B$10,$B$11)))</f>
        <v/>
      </c>
      <c r="E517" s="11">
        <f>MAX(D517+0.01,MAX(0.03,MIN(0.3,_xlfn.NORM.INV(RAND(),$B$8,$B$9))))</f>
        <v/>
      </c>
      <c r="F517" s="75">
        <f>MAX(3,MIN(25,_xlfn.NORM.INV(RAND(),$B$12,$B$13)))</f>
        <v/>
      </c>
      <c r="G517" s="12">
        <f>SUMPRODUCT($B$14*((C517-$B$17)*(1-$B$15)+$B$17-$B$16)*(1+B517)^{1,2,3,4,5}/((1+E517)^{0.5,1.5,2.5,3.5,4.5}))</f>
        <v/>
      </c>
      <c r="H517" s="12">
        <f>(($B$14*(1+B517)^5*((C517-$B$17)*(1-$B$15)+$B$17-$B$16)*(1+D517)/MAX(E517-D517,0.000001))*$B$21+($B$14*(1+B517)^5*C517*F517)*(1-$B$21))/((1+E517)^4.5)</f>
        <v/>
      </c>
      <c r="I517" s="12">
        <f>G517+H517+$B$18-$B$19</f>
        <v/>
      </c>
      <c r="J517" s="76">
        <f>IF($B$20=0,0,I517/$B$20)</f>
        <v/>
      </c>
    </row>
    <row r="518">
      <c r="A518" s="77" t="n">
        <v>452</v>
      </c>
      <c r="B518" s="78">
        <f>MAX(-0.2,MIN(0.5,_xlfn.NORM.INV(RAND(),$B$4,$B$5)))</f>
        <v/>
      </c>
      <c r="C518" s="78">
        <f>MAX(0.01,MIN(0.6,_xlfn.NORM.INV(RAND(),$B$6,$B$7)))</f>
        <v/>
      </c>
      <c r="D518" s="78">
        <f>MAX(0,MIN(0.05,_xlfn.NORM.INV(RAND(),$B$10,$B$11)))</f>
        <v/>
      </c>
      <c r="E518" s="78">
        <f>MAX(D518+0.01,MAX(0.03,MIN(0.3,_xlfn.NORM.INV(RAND(),$B$8,$B$9))))</f>
        <v/>
      </c>
      <c r="F518" s="79">
        <f>MAX(3,MIN(25,_xlfn.NORM.INV(RAND(),$B$12,$B$13)))</f>
        <v/>
      </c>
      <c r="G518" s="77">
        <f>SUMPRODUCT($B$14*((C518-$B$17)*(1-$B$15)+$B$17-$B$16)*(1+B518)^{1,2,3,4,5}/((1+E518)^{0.5,1.5,2.5,3.5,4.5}))</f>
        <v/>
      </c>
      <c r="H518" s="77">
        <f>(($B$14*(1+B518)^5*((C518-$B$17)*(1-$B$15)+$B$17-$B$16)*(1+D518)/MAX(E518-D518,0.000001))*$B$21+($B$14*(1+B518)^5*C518*F518)*(1-$B$21))/((1+E518)^4.5)</f>
        <v/>
      </c>
      <c r="I518" s="77">
        <f>G518+H518+$B$18-$B$19</f>
        <v/>
      </c>
      <c r="J518" s="80">
        <f>IF($B$20=0,0,I518/$B$20)</f>
        <v/>
      </c>
    </row>
    <row r="519">
      <c r="A519" s="12" t="n">
        <v>453</v>
      </c>
      <c r="B519" s="11">
        <f>MAX(-0.2,MIN(0.5,_xlfn.NORM.INV(RAND(),$B$4,$B$5)))</f>
        <v/>
      </c>
      <c r="C519" s="11">
        <f>MAX(0.01,MIN(0.6,_xlfn.NORM.INV(RAND(),$B$6,$B$7)))</f>
        <v/>
      </c>
      <c r="D519" s="11">
        <f>MAX(0,MIN(0.05,_xlfn.NORM.INV(RAND(),$B$10,$B$11)))</f>
        <v/>
      </c>
      <c r="E519" s="11">
        <f>MAX(D519+0.01,MAX(0.03,MIN(0.3,_xlfn.NORM.INV(RAND(),$B$8,$B$9))))</f>
        <v/>
      </c>
      <c r="F519" s="75">
        <f>MAX(3,MIN(25,_xlfn.NORM.INV(RAND(),$B$12,$B$13)))</f>
        <v/>
      </c>
      <c r="G519" s="12">
        <f>SUMPRODUCT($B$14*((C519-$B$17)*(1-$B$15)+$B$17-$B$16)*(1+B519)^{1,2,3,4,5}/((1+E519)^{0.5,1.5,2.5,3.5,4.5}))</f>
        <v/>
      </c>
      <c r="H519" s="12">
        <f>(($B$14*(1+B519)^5*((C519-$B$17)*(1-$B$15)+$B$17-$B$16)*(1+D519)/MAX(E519-D519,0.000001))*$B$21+($B$14*(1+B519)^5*C519*F519)*(1-$B$21))/((1+E519)^4.5)</f>
        <v/>
      </c>
      <c r="I519" s="12">
        <f>G519+H519+$B$18-$B$19</f>
        <v/>
      </c>
      <c r="J519" s="76">
        <f>IF($B$20=0,0,I519/$B$20)</f>
        <v/>
      </c>
    </row>
    <row r="520">
      <c r="A520" s="77" t="n">
        <v>454</v>
      </c>
      <c r="B520" s="78">
        <f>MAX(-0.2,MIN(0.5,_xlfn.NORM.INV(RAND(),$B$4,$B$5)))</f>
        <v/>
      </c>
      <c r="C520" s="78">
        <f>MAX(0.01,MIN(0.6,_xlfn.NORM.INV(RAND(),$B$6,$B$7)))</f>
        <v/>
      </c>
      <c r="D520" s="78">
        <f>MAX(0,MIN(0.05,_xlfn.NORM.INV(RAND(),$B$10,$B$11)))</f>
        <v/>
      </c>
      <c r="E520" s="78">
        <f>MAX(D520+0.01,MAX(0.03,MIN(0.3,_xlfn.NORM.INV(RAND(),$B$8,$B$9))))</f>
        <v/>
      </c>
      <c r="F520" s="79">
        <f>MAX(3,MIN(25,_xlfn.NORM.INV(RAND(),$B$12,$B$13)))</f>
        <v/>
      </c>
      <c r="G520" s="77">
        <f>SUMPRODUCT($B$14*((C520-$B$17)*(1-$B$15)+$B$17-$B$16)*(1+B520)^{1,2,3,4,5}/((1+E520)^{0.5,1.5,2.5,3.5,4.5}))</f>
        <v/>
      </c>
      <c r="H520" s="77">
        <f>(($B$14*(1+B520)^5*((C520-$B$17)*(1-$B$15)+$B$17-$B$16)*(1+D520)/MAX(E520-D520,0.000001))*$B$21+($B$14*(1+B520)^5*C520*F520)*(1-$B$21))/((1+E520)^4.5)</f>
        <v/>
      </c>
      <c r="I520" s="77">
        <f>G520+H520+$B$18-$B$19</f>
        <v/>
      </c>
      <c r="J520" s="80">
        <f>IF($B$20=0,0,I520/$B$20)</f>
        <v/>
      </c>
    </row>
    <row r="521">
      <c r="A521" s="12" t="n">
        <v>455</v>
      </c>
      <c r="B521" s="11">
        <f>MAX(-0.2,MIN(0.5,_xlfn.NORM.INV(RAND(),$B$4,$B$5)))</f>
        <v/>
      </c>
      <c r="C521" s="11">
        <f>MAX(0.01,MIN(0.6,_xlfn.NORM.INV(RAND(),$B$6,$B$7)))</f>
        <v/>
      </c>
      <c r="D521" s="11">
        <f>MAX(0,MIN(0.05,_xlfn.NORM.INV(RAND(),$B$10,$B$11)))</f>
        <v/>
      </c>
      <c r="E521" s="11">
        <f>MAX(D521+0.01,MAX(0.03,MIN(0.3,_xlfn.NORM.INV(RAND(),$B$8,$B$9))))</f>
        <v/>
      </c>
      <c r="F521" s="75">
        <f>MAX(3,MIN(25,_xlfn.NORM.INV(RAND(),$B$12,$B$13)))</f>
        <v/>
      </c>
      <c r="G521" s="12">
        <f>SUMPRODUCT($B$14*((C521-$B$17)*(1-$B$15)+$B$17-$B$16)*(1+B521)^{1,2,3,4,5}/((1+E521)^{0.5,1.5,2.5,3.5,4.5}))</f>
        <v/>
      </c>
      <c r="H521" s="12">
        <f>(($B$14*(1+B521)^5*((C521-$B$17)*(1-$B$15)+$B$17-$B$16)*(1+D521)/MAX(E521-D521,0.000001))*$B$21+($B$14*(1+B521)^5*C521*F521)*(1-$B$21))/((1+E521)^4.5)</f>
        <v/>
      </c>
      <c r="I521" s="12">
        <f>G521+H521+$B$18-$B$19</f>
        <v/>
      </c>
      <c r="J521" s="76">
        <f>IF($B$20=0,0,I521/$B$20)</f>
        <v/>
      </c>
    </row>
    <row r="522">
      <c r="A522" s="77" t="n">
        <v>456</v>
      </c>
      <c r="B522" s="78">
        <f>MAX(-0.2,MIN(0.5,_xlfn.NORM.INV(RAND(),$B$4,$B$5)))</f>
        <v/>
      </c>
      <c r="C522" s="78">
        <f>MAX(0.01,MIN(0.6,_xlfn.NORM.INV(RAND(),$B$6,$B$7)))</f>
        <v/>
      </c>
      <c r="D522" s="78">
        <f>MAX(0,MIN(0.05,_xlfn.NORM.INV(RAND(),$B$10,$B$11)))</f>
        <v/>
      </c>
      <c r="E522" s="78">
        <f>MAX(D522+0.01,MAX(0.03,MIN(0.3,_xlfn.NORM.INV(RAND(),$B$8,$B$9))))</f>
        <v/>
      </c>
      <c r="F522" s="79">
        <f>MAX(3,MIN(25,_xlfn.NORM.INV(RAND(),$B$12,$B$13)))</f>
        <v/>
      </c>
      <c r="G522" s="77">
        <f>SUMPRODUCT($B$14*((C522-$B$17)*(1-$B$15)+$B$17-$B$16)*(1+B522)^{1,2,3,4,5}/((1+E522)^{0.5,1.5,2.5,3.5,4.5}))</f>
        <v/>
      </c>
      <c r="H522" s="77">
        <f>(($B$14*(1+B522)^5*((C522-$B$17)*(1-$B$15)+$B$17-$B$16)*(1+D522)/MAX(E522-D522,0.000001))*$B$21+($B$14*(1+B522)^5*C522*F522)*(1-$B$21))/((1+E522)^4.5)</f>
        <v/>
      </c>
      <c r="I522" s="77">
        <f>G522+H522+$B$18-$B$19</f>
        <v/>
      </c>
      <c r="J522" s="80">
        <f>IF($B$20=0,0,I522/$B$20)</f>
        <v/>
      </c>
    </row>
    <row r="523">
      <c r="A523" s="12" t="n">
        <v>457</v>
      </c>
      <c r="B523" s="11">
        <f>MAX(-0.2,MIN(0.5,_xlfn.NORM.INV(RAND(),$B$4,$B$5)))</f>
        <v/>
      </c>
      <c r="C523" s="11">
        <f>MAX(0.01,MIN(0.6,_xlfn.NORM.INV(RAND(),$B$6,$B$7)))</f>
        <v/>
      </c>
      <c r="D523" s="11">
        <f>MAX(0,MIN(0.05,_xlfn.NORM.INV(RAND(),$B$10,$B$11)))</f>
        <v/>
      </c>
      <c r="E523" s="11">
        <f>MAX(D523+0.01,MAX(0.03,MIN(0.3,_xlfn.NORM.INV(RAND(),$B$8,$B$9))))</f>
        <v/>
      </c>
      <c r="F523" s="75">
        <f>MAX(3,MIN(25,_xlfn.NORM.INV(RAND(),$B$12,$B$13)))</f>
        <v/>
      </c>
      <c r="G523" s="12">
        <f>SUMPRODUCT($B$14*((C523-$B$17)*(1-$B$15)+$B$17-$B$16)*(1+B523)^{1,2,3,4,5}/((1+E523)^{0.5,1.5,2.5,3.5,4.5}))</f>
        <v/>
      </c>
      <c r="H523" s="12">
        <f>(($B$14*(1+B523)^5*((C523-$B$17)*(1-$B$15)+$B$17-$B$16)*(1+D523)/MAX(E523-D523,0.000001))*$B$21+($B$14*(1+B523)^5*C523*F523)*(1-$B$21))/((1+E523)^4.5)</f>
        <v/>
      </c>
      <c r="I523" s="12">
        <f>G523+H523+$B$18-$B$19</f>
        <v/>
      </c>
      <c r="J523" s="76">
        <f>IF($B$20=0,0,I523/$B$20)</f>
        <v/>
      </c>
    </row>
    <row r="524">
      <c r="A524" s="77" t="n">
        <v>458</v>
      </c>
      <c r="B524" s="78">
        <f>MAX(-0.2,MIN(0.5,_xlfn.NORM.INV(RAND(),$B$4,$B$5)))</f>
        <v/>
      </c>
      <c r="C524" s="78">
        <f>MAX(0.01,MIN(0.6,_xlfn.NORM.INV(RAND(),$B$6,$B$7)))</f>
        <v/>
      </c>
      <c r="D524" s="78">
        <f>MAX(0,MIN(0.05,_xlfn.NORM.INV(RAND(),$B$10,$B$11)))</f>
        <v/>
      </c>
      <c r="E524" s="78">
        <f>MAX(D524+0.01,MAX(0.03,MIN(0.3,_xlfn.NORM.INV(RAND(),$B$8,$B$9))))</f>
        <v/>
      </c>
      <c r="F524" s="79">
        <f>MAX(3,MIN(25,_xlfn.NORM.INV(RAND(),$B$12,$B$13)))</f>
        <v/>
      </c>
      <c r="G524" s="77">
        <f>SUMPRODUCT($B$14*((C524-$B$17)*(1-$B$15)+$B$17-$B$16)*(1+B524)^{1,2,3,4,5}/((1+E524)^{0.5,1.5,2.5,3.5,4.5}))</f>
        <v/>
      </c>
      <c r="H524" s="77">
        <f>(($B$14*(1+B524)^5*((C524-$B$17)*(1-$B$15)+$B$17-$B$16)*(1+D524)/MAX(E524-D524,0.000001))*$B$21+($B$14*(1+B524)^5*C524*F524)*(1-$B$21))/((1+E524)^4.5)</f>
        <v/>
      </c>
      <c r="I524" s="77">
        <f>G524+H524+$B$18-$B$19</f>
        <v/>
      </c>
      <c r="J524" s="80">
        <f>IF($B$20=0,0,I524/$B$20)</f>
        <v/>
      </c>
    </row>
    <row r="525">
      <c r="A525" s="12" t="n">
        <v>459</v>
      </c>
      <c r="B525" s="11">
        <f>MAX(-0.2,MIN(0.5,_xlfn.NORM.INV(RAND(),$B$4,$B$5)))</f>
        <v/>
      </c>
      <c r="C525" s="11">
        <f>MAX(0.01,MIN(0.6,_xlfn.NORM.INV(RAND(),$B$6,$B$7)))</f>
        <v/>
      </c>
      <c r="D525" s="11">
        <f>MAX(0,MIN(0.05,_xlfn.NORM.INV(RAND(),$B$10,$B$11)))</f>
        <v/>
      </c>
      <c r="E525" s="11">
        <f>MAX(D525+0.01,MAX(0.03,MIN(0.3,_xlfn.NORM.INV(RAND(),$B$8,$B$9))))</f>
        <v/>
      </c>
      <c r="F525" s="75">
        <f>MAX(3,MIN(25,_xlfn.NORM.INV(RAND(),$B$12,$B$13)))</f>
        <v/>
      </c>
      <c r="G525" s="12">
        <f>SUMPRODUCT($B$14*((C525-$B$17)*(1-$B$15)+$B$17-$B$16)*(1+B525)^{1,2,3,4,5}/((1+E525)^{0.5,1.5,2.5,3.5,4.5}))</f>
        <v/>
      </c>
      <c r="H525" s="12">
        <f>(($B$14*(1+B525)^5*((C525-$B$17)*(1-$B$15)+$B$17-$B$16)*(1+D525)/MAX(E525-D525,0.000001))*$B$21+($B$14*(1+B525)^5*C525*F525)*(1-$B$21))/((1+E525)^4.5)</f>
        <v/>
      </c>
      <c r="I525" s="12">
        <f>G525+H525+$B$18-$B$19</f>
        <v/>
      </c>
      <c r="J525" s="76">
        <f>IF($B$20=0,0,I525/$B$20)</f>
        <v/>
      </c>
    </row>
    <row r="526">
      <c r="A526" s="77" t="n">
        <v>460</v>
      </c>
      <c r="B526" s="78">
        <f>MAX(-0.2,MIN(0.5,_xlfn.NORM.INV(RAND(),$B$4,$B$5)))</f>
        <v/>
      </c>
      <c r="C526" s="78">
        <f>MAX(0.01,MIN(0.6,_xlfn.NORM.INV(RAND(),$B$6,$B$7)))</f>
        <v/>
      </c>
      <c r="D526" s="78">
        <f>MAX(0,MIN(0.05,_xlfn.NORM.INV(RAND(),$B$10,$B$11)))</f>
        <v/>
      </c>
      <c r="E526" s="78">
        <f>MAX(D526+0.01,MAX(0.03,MIN(0.3,_xlfn.NORM.INV(RAND(),$B$8,$B$9))))</f>
        <v/>
      </c>
      <c r="F526" s="79">
        <f>MAX(3,MIN(25,_xlfn.NORM.INV(RAND(),$B$12,$B$13)))</f>
        <v/>
      </c>
      <c r="G526" s="77">
        <f>SUMPRODUCT($B$14*((C526-$B$17)*(1-$B$15)+$B$17-$B$16)*(1+B526)^{1,2,3,4,5}/((1+E526)^{0.5,1.5,2.5,3.5,4.5}))</f>
        <v/>
      </c>
      <c r="H526" s="77">
        <f>(($B$14*(1+B526)^5*((C526-$B$17)*(1-$B$15)+$B$17-$B$16)*(1+D526)/MAX(E526-D526,0.000001))*$B$21+($B$14*(1+B526)^5*C526*F526)*(1-$B$21))/((1+E526)^4.5)</f>
        <v/>
      </c>
      <c r="I526" s="77">
        <f>G526+H526+$B$18-$B$19</f>
        <v/>
      </c>
      <c r="J526" s="80">
        <f>IF($B$20=0,0,I526/$B$20)</f>
        <v/>
      </c>
    </row>
    <row r="527">
      <c r="A527" s="12" t="n">
        <v>461</v>
      </c>
      <c r="B527" s="11">
        <f>MAX(-0.2,MIN(0.5,_xlfn.NORM.INV(RAND(),$B$4,$B$5)))</f>
        <v/>
      </c>
      <c r="C527" s="11">
        <f>MAX(0.01,MIN(0.6,_xlfn.NORM.INV(RAND(),$B$6,$B$7)))</f>
        <v/>
      </c>
      <c r="D527" s="11">
        <f>MAX(0,MIN(0.05,_xlfn.NORM.INV(RAND(),$B$10,$B$11)))</f>
        <v/>
      </c>
      <c r="E527" s="11">
        <f>MAX(D527+0.01,MAX(0.03,MIN(0.3,_xlfn.NORM.INV(RAND(),$B$8,$B$9))))</f>
        <v/>
      </c>
      <c r="F527" s="75">
        <f>MAX(3,MIN(25,_xlfn.NORM.INV(RAND(),$B$12,$B$13)))</f>
        <v/>
      </c>
      <c r="G527" s="12">
        <f>SUMPRODUCT($B$14*((C527-$B$17)*(1-$B$15)+$B$17-$B$16)*(1+B527)^{1,2,3,4,5}/((1+E527)^{0.5,1.5,2.5,3.5,4.5}))</f>
        <v/>
      </c>
      <c r="H527" s="12">
        <f>(($B$14*(1+B527)^5*((C527-$B$17)*(1-$B$15)+$B$17-$B$16)*(1+D527)/MAX(E527-D527,0.000001))*$B$21+($B$14*(1+B527)^5*C527*F527)*(1-$B$21))/((1+E527)^4.5)</f>
        <v/>
      </c>
      <c r="I527" s="12">
        <f>G527+H527+$B$18-$B$19</f>
        <v/>
      </c>
      <c r="J527" s="76">
        <f>IF($B$20=0,0,I527/$B$20)</f>
        <v/>
      </c>
    </row>
    <row r="528">
      <c r="A528" s="77" t="n">
        <v>462</v>
      </c>
      <c r="B528" s="78">
        <f>MAX(-0.2,MIN(0.5,_xlfn.NORM.INV(RAND(),$B$4,$B$5)))</f>
        <v/>
      </c>
      <c r="C528" s="78">
        <f>MAX(0.01,MIN(0.6,_xlfn.NORM.INV(RAND(),$B$6,$B$7)))</f>
        <v/>
      </c>
      <c r="D528" s="78">
        <f>MAX(0,MIN(0.05,_xlfn.NORM.INV(RAND(),$B$10,$B$11)))</f>
        <v/>
      </c>
      <c r="E528" s="78">
        <f>MAX(D528+0.01,MAX(0.03,MIN(0.3,_xlfn.NORM.INV(RAND(),$B$8,$B$9))))</f>
        <v/>
      </c>
      <c r="F528" s="79">
        <f>MAX(3,MIN(25,_xlfn.NORM.INV(RAND(),$B$12,$B$13)))</f>
        <v/>
      </c>
      <c r="G528" s="77">
        <f>SUMPRODUCT($B$14*((C528-$B$17)*(1-$B$15)+$B$17-$B$16)*(1+B528)^{1,2,3,4,5}/((1+E528)^{0.5,1.5,2.5,3.5,4.5}))</f>
        <v/>
      </c>
      <c r="H528" s="77">
        <f>(($B$14*(1+B528)^5*((C528-$B$17)*(1-$B$15)+$B$17-$B$16)*(1+D528)/MAX(E528-D528,0.000001))*$B$21+($B$14*(1+B528)^5*C528*F528)*(1-$B$21))/((1+E528)^4.5)</f>
        <v/>
      </c>
      <c r="I528" s="77">
        <f>G528+H528+$B$18-$B$19</f>
        <v/>
      </c>
      <c r="J528" s="80">
        <f>IF($B$20=0,0,I528/$B$20)</f>
        <v/>
      </c>
    </row>
    <row r="529">
      <c r="A529" s="12" t="n">
        <v>463</v>
      </c>
      <c r="B529" s="11">
        <f>MAX(-0.2,MIN(0.5,_xlfn.NORM.INV(RAND(),$B$4,$B$5)))</f>
        <v/>
      </c>
      <c r="C529" s="11">
        <f>MAX(0.01,MIN(0.6,_xlfn.NORM.INV(RAND(),$B$6,$B$7)))</f>
        <v/>
      </c>
      <c r="D529" s="11">
        <f>MAX(0,MIN(0.05,_xlfn.NORM.INV(RAND(),$B$10,$B$11)))</f>
        <v/>
      </c>
      <c r="E529" s="11">
        <f>MAX(D529+0.01,MAX(0.03,MIN(0.3,_xlfn.NORM.INV(RAND(),$B$8,$B$9))))</f>
        <v/>
      </c>
      <c r="F529" s="75">
        <f>MAX(3,MIN(25,_xlfn.NORM.INV(RAND(),$B$12,$B$13)))</f>
        <v/>
      </c>
      <c r="G529" s="12">
        <f>SUMPRODUCT($B$14*((C529-$B$17)*(1-$B$15)+$B$17-$B$16)*(1+B529)^{1,2,3,4,5}/((1+E529)^{0.5,1.5,2.5,3.5,4.5}))</f>
        <v/>
      </c>
      <c r="H529" s="12">
        <f>(($B$14*(1+B529)^5*((C529-$B$17)*(1-$B$15)+$B$17-$B$16)*(1+D529)/MAX(E529-D529,0.000001))*$B$21+($B$14*(1+B529)^5*C529*F529)*(1-$B$21))/((1+E529)^4.5)</f>
        <v/>
      </c>
      <c r="I529" s="12">
        <f>G529+H529+$B$18-$B$19</f>
        <v/>
      </c>
      <c r="J529" s="76">
        <f>IF($B$20=0,0,I529/$B$20)</f>
        <v/>
      </c>
    </row>
    <row r="530">
      <c r="A530" s="77" t="n">
        <v>464</v>
      </c>
      <c r="B530" s="78">
        <f>MAX(-0.2,MIN(0.5,_xlfn.NORM.INV(RAND(),$B$4,$B$5)))</f>
        <v/>
      </c>
      <c r="C530" s="78">
        <f>MAX(0.01,MIN(0.6,_xlfn.NORM.INV(RAND(),$B$6,$B$7)))</f>
        <v/>
      </c>
      <c r="D530" s="78">
        <f>MAX(0,MIN(0.05,_xlfn.NORM.INV(RAND(),$B$10,$B$11)))</f>
        <v/>
      </c>
      <c r="E530" s="78">
        <f>MAX(D530+0.01,MAX(0.03,MIN(0.3,_xlfn.NORM.INV(RAND(),$B$8,$B$9))))</f>
        <v/>
      </c>
      <c r="F530" s="79">
        <f>MAX(3,MIN(25,_xlfn.NORM.INV(RAND(),$B$12,$B$13)))</f>
        <v/>
      </c>
      <c r="G530" s="77">
        <f>SUMPRODUCT($B$14*((C530-$B$17)*(1-$B$15)+$B$17-$B$16)*(1+B530)^{1,2,3,4,5}/((1+E530)^{0.5,1.5,2.5,3.5,4.5}))</f>
        <v/>
      </c>
      <c r="H530" s="77">
        <f>(($B$14*(1+B530)^5*((C530-$B$17)*(1-$B$15)+$B$17-$B$16)*(1+D530)/MAX(E530-D530,0.000001))*$B$21+($B$14*(1+B530)^5*C530*F530)*(1-$B$21))/((1+E530)^4.5)</f>
        <v/>
      </c>
      <c r="I530" s="77">
        <f>G530+H530+$B$18-$B$19</f>
        <v/>
      </c>
      <c r="J530" s="80">
        <f>IF($B$20=0,0,I530/$B$20)</f>
        <v/>
      </c>
    </row>
    <row r="531">
      <c r="A531" s="12" t="n">
        <v>465</v>
      </c>
      <c r="B531" s="11">
        <f>MAX(-0.2,MIN(0.5,_xlfn.NORM.INV(RAND(),$B$4,$B$5)))</f>
        <v/>
      </c>
      <c r="C531" s="11">
        <f>MAX(0.01,MIN(0.6,_xlfn.NORM.INV(RAND(),$B$6,$B$7)))</f>
        <v/>
      </c>
      <c r="D531" s="11">
        <f>MAX(0,MIN(0.05,_xlfn.NORM.INV(RAND(),$B$10,$B$11)))</f>
        <v/>
      </c>
      <c r="E531" s="11">
        <f>MAX(D531+0.01,MAX(0.03,MIN(0.3,_xlfn.NORM.INV(RAND(),$B$8,$B$9))))</f>
        <v/>
      </c>
      <c r="F531" s="75">
        <f>MAX(3,MIN(25,_xlfn.NORM.INV(RAND(),$B$12,$B$13)))</f>
        <v/>
      </c>
      <c r="G531" s="12">
        <f>SUMPRODUCT($B$14*((C531-$B$17)*(1-$B$15)+$B$17-$B$16)*(1+B531)^{1,2,3,4,5}/((1+E531)^{0.5,1.5,2.5,3.5,4.5}))</f>
        <v/>
      </c>
      <c r="H531" s="12">
        <f>(($B$14*(1+B531)^5*((C531-$B$17)*(1-$B$15)+$B$17-$B$16)*(1+D531)/MAX(E531-D531,0.000001))*$B$21+($B$14*(1+B531)^5*C531*F531)*(1-$B$21))/((1+E531)^4.5)</f>
        <v/>
      </c>
      <c r="I531" s="12">
        <f>G531+H531+$B$18-$B$19</f>
        <v/>
      </c>
      <c r="J531" s="76">
        <f>IF($B$20=0,0,I531/$B$20)</f>
        <v/>
      </c>
    </row>
    <row r="532">
      <c r="A532" s="77" t="n">
        <v>466</v>
      </c>
      <c r="B532" s="78">
        <f>MAX(-0.2,MIN(0.5,_xlfn.NORM.INV(RAND(),$B$4,$B$5)))</f>
        <v/>
      </c>
      <c r="C532" s="78">
        <f>MAX(0.01,MIN(0.6,_xlfn.NORM.INV(RAND(),$B$6,$B$7)))</f>
        <v/>
      </c>
      <c r="D532" s="78">
        <f>MAX(0,MIN(0.05,_xlfn.NORM.INV(RAND(),$B$10,$B$11)))</f>
        <v/>
      </c>
      <c r="E532" s="78">
        <f>MAX(D532+0.01,MAX(0.03,MIN(0.3,_xlfn.NORM.INV(RAND(),$B$8,$B$9))))</f>
        <v/>
      </c>
      <c r="F532" s="79">
        <f>MAX(3,MIN(25,_xlfn.NORM.INV(RAND(),$B$12,$B$13)))</f>
        <v/>
      </c>
      <c r="G532" s="77">
        <f>SUMPRODUCT($B$14*((C532-$B$17)*(1-$B$15)+$B$17-$B$16)*(1+B532)^{1,2,3,4,5}/((1+E532)^{0.5,1.5,2.5,3.5,4.5}))</f>
        <v/>
      </c>
      <c r="H532" s="77">
        <f>(($B$14*(1+B532)^5*((C532-$B$17)*(1-$B$15)+$B$17-$B$16)*(1+D532)/MAX(E532-D532,0.000001))*$B$21+($B$14*(1+B532)^5*C532*F532)*(1-$B$21))/((1+E532)^4.5)</f>
        <v/>
      </c>
      <c r="I532" s="77">
        <f>G532+H532+$B$18-$B$19</f>
        <v/>
      </c>
      <c r="J532" s="80">
        <f>IF($B$20=0,0,I532/$B$20)</f>
        <v/>
      </c>
    </row>
    <row r="533">
      <c r="A533" s="12" t="n">
        <v>467</v>
      </c>
      <c r="B533" s="11">
        <f>MAX(-0.2,MIN(0.5,_xlfn.NORM.INV(RAND(),$B$4,$B$5)))</f>
        <v/>
      </c>
      <c r="C533" s="11">
        <f>MAX(0.01,MIN(0.6,_xlfn.NORM.INV(RAND(),$B$6,$B$7)))</f>
        <v/>
      </c>
      <c r="D533" s="11">
        <f>MAX(0,MIN(0.05,_xlfn.NORM.INV(RAND(),$B$10,$B$11)))</f>
        <v/>
      </c>
      <c r="E533" s="11">
        <f>MAX(D533+0.01,MAX(0.03,MIN(0.3,_xlfn.NORM.INV(RAND(),$B$8,$B$9))))</f>
        <v/>
      </c>
      <c r="F533" s="75">
        <f>MAX(3,MIN(25,_xlfn.NORM.INV(RAND(),$B$12,$B$13)))</f>
        <v/>
      </c>
      <c r="G533" s="12">
        <f>SUMPRODUCT($B$14*((C533-$B$17)*(1-$B$15)+$B$17-$B$16)*(1+B533)^{1,2,3,4,5}/((1+E533)^{0.5,1.5,2.5,3.5,4.5}))</f>
        <v/>
      </c>
      <c r="H533" s="12">
        <f>(($B$14*(1+B533)^5*((C533-$B$17)*(1-$B$15)+$B$17-$B$16)*(1+D533)/MAX(E533-D533,0.000001))*$B$21+($B$14*(1+B533)^5*C533*F533)*(1-$B$21))/((1+E533)^4.5)</f>
        <v/>
      </c>
      <c r="I533" s="12">
        <f>G533+H533+$B$18-$B$19</f>
        <v/>
      </c>
      <c r="J533" s="76">
        <f>IF($B$20=0,0,I533/$B$20)</f>
        <v/>
      </c>
    </row>
    <row r="534">
      <c r="A534" s="77" t="n">
        <v>468</v>
      </c>
      <c r="B534" s="78">
        <f>MAX(-0.2,MIN(0.5,_xlfn.NORM.INV(RAND(),$B$4,$B$5)))</f>
        <v/>
      </c>
      <c r="C534" s="78">
        <f>MAX(0.01,MIN(0.6,_xlfn.NORM.INV(RAND(),$B$6,$B$7)))</f>
        <v/>
      </c>
      <c r="D534" s="78">
        <f>MAX(0,MIN(0.05,_xlfn.NORM.INV(RAND(),$B$10,$B$11)))</f>
        <v/>
      </c>
      <c r="E534" s="78">
        <f>MAX(D534+0.01,MAX(0.03,MIN(0.3,_xlfn.NORM.INV(RAND(),$B$8,$B$9))))</f>
        <v/>
      </c>
      <c r="F534" s="79">
        <f>MAX(3,MIN(25,_xlfn.NORM.INV(RAND(),$B$12,$B$13)))</f>
        <v/>
      </c>
      <c r="G534" s="77">
        <f>SUMPRODUCT($B$14*((C534-$B$17)*(1-$B$15)+$B$17-$B$16)*(1+B534)^{1,2,3,4,5}/((1+E534)^{0.5,1.5,2.5,3.5,4.5}))</f>
        <v/>
      </c>
      <c r="H534" s="77">
        <f>(($B$14*(1+B534)^5*((C534-$B$17)*(1-$B$15)+$B$17-$B$16)*(1+D534)/MAX(E534-D534,0.000001))*$B$21+($B$14*(1+B534)^5*C534*F534)*(1-$B$21))/((1+E534)^4.5)</f>
        <v/>
      </c>
      <c r="I534" s="77">
        <f>G534+H534+$B$18-$B$19</f>
        <v/>
      </c>
      <c r="J534" s="80">
        <f>IF($B$20=0,0,I534/$B$20)</f>
        <v/>
      </c>
    </row>
    <row r="535">
      <c r="A535" s="12" t="n">
        <v>469</v>
      </c>
      <c r="B535" s="11">
        <f>MAX(-0.2,MIN(0.5,_xlfn.NORM.INV(RAND(),$B$4,$B$5)))</f>
        <v/>
      </c>
      <c r="C535" s="11">
        <f>MAX(0.01,MIN(0.6,_xlfn.NORM.INV(RAND(),$B$6,$B$7)))</f>
        <v/>
      </c>
      <c r="D535" s="11">
        <f>MAX(0,MIN(0.05,_xlfn.NORM.INV(RAND(),$B$10,$B$11)))</f>
        <v/>
      </c>
      <c r="E535" s="11">
        <f>MAX(D535+0.01,MAX(0.03,MIN(0.3,_xlfn.NORM.INV(RAND(),$B$8,$B$9))))</f>
        <v/>
      </c>
      <c r="F535" s="75">
        <f>MAX(3,MIN(25,_xlfn.NORM.INV(RAND(),$B$12,$B$13)))</f>
        <v/>
      </c>
      <c r="G535" s="12">
        <f>SUMPRODUCT($B$14*((C535-$B$17)*(1-$B$15)+$B$17-$B$16)*(1+B535)^{1,2,3,4,5}/((1+E535)^{0.5,1.5,2.5,3.5,4.5}))</f>
        <v/>
      </c>
      <c r="H535" s="12">
        <f>(($B$14*(1+B535)^5*((C535-$B$17)*(1-$B$15)+$B$17-$B$16)*(1+D535)/MAX(E535-D535,0.000001))*$B$21+($B$14*(1+B535)^5*C535*F535)*(1-$B$21))/((1+E535)^4.5)</f>
        <v/>
      </c>
      <c r="I535" s="12">
        <f>G535+H535+$B$18-$B$19</f>
        <v/>
      </c>
      <c r="J535" s="76">
        <f>IF($B$20=0,0,I535/$B$20)</f>
        <v/>
      </c>
    </row>
    <row r="536">
      <c r="A536" s="77" t="n">
        <v>470</v>
      </c>
      <c r="B536" s="78">
        <f>MAX(-0.2,MIN(0.5,_xlfn.NORM.INV(RAND(),$B$4,$B$5)))</f>
        <v/>
      </c>
      <c r="C536" s="78">
        <f>MAX(0.01,MIN(0.6,_xlfn.NORM.INV(RAND(),$B$6,$B$7)))</f>
        <v/>
      </c>
      <c r="D536" s="78">
        <f>MAX(0,MIN(0.05,_xlfn.NORM.INV(RAND(),$B$10,$B$11)))</f>
        <v/>
      </c>
      <c r="E536" s="78">
        <f>MAX(D536+0.01,MAX(0.03,MIN(0.3,_xlfn.NORM.INV(RAND(),$B$8,$B$9))))</f>
        <v/>
      </c>
      <c r="F536" s="79">
        <f>MAX(3,MIN(25,_xlfn.NORM.INV(RAND(),$B$12,$B$13)))</f>
        <v/>
      </c>
      <c r="G536" s="77">
        <f>SUMPRODUCT($B$14*((C536-$B$17)*(1-$B$15)+$B$17-$B$16)*(1+B536)^{1,2,3,4,5}/((1+E536)^{0.5,1.5,2.5,3.5,4.5}))</f>
        <v/>
      </c>
      <c r="H536" s="77">
        <f>(($B$14*(1+B536)^5*((C536-$B$17)*(1-$B$15)+$B$17-$B$16)*(1+D536)/MAX(E536-D536,0.000001))*$B$21+($B$14*(1+B536)^5*C536*F536)*(1-$B$21))/((1+E536)^4.5)</f>
        <v/>
      </c>
      <c r="I536" s="77">
        <f>G536+H536+$B$18-$B$19</f>
        <v/>
      </c>
      <c r="J536" s="80">
        <f>IF($B$20=0,0,I536/$B$20)</f>
        <v/>
      </c>
    </row>
    <row r="537">
      <c r="A537" s="12" t="n">
        <v>471</v>
      </c>
      <c r="B537" s="11">
        <f>MAX(-0.2,MIN(0.5,_xlfn.NORM.INV(RAND(),$B$4,$B$5)))</f>
        <v/>
      </c>
      <c r="C537" s="11">
        <f>MAX(0.01,MIN(0.6,_xlfn.NORM.INV(RAND(),$B$6,$B$7)))</f>
        <v/>
      </c>
      <c r="D537" s="11">
        <f>MAX(0,MIN(0.05,_xlfn.NORM.INV(RAND(),$B$10,$B$11)))</f>
        <v/>
      </c>
      <c r="E537" s="11">
        <f>MAX(D537+0.01,MAX(0.03,MIN(0.3,_xlfn.NORM.INV(RAND(),$B$8,$B$9))))</f>
        <v/>
      </c>
      <c r="F537" s="75">
        <f>MAX(3,MIN(25,_xlfn.NORM.INV(RAND(),$B$12,$B$13)))</f>
        <v/>
      </c>
      <c r="G537" s="12">
        <f>SUMPRODUCT($B$14*((C537-$B$17)*(1-$B$15)+$B$17-$B$16)*(1+B537)^{1,2,3,4,5}/((1+E537)^{0.5,1.5,2.5,3.5,4.5}))</f>
        <v/>
      </c>
      <c r="H537" s="12">
        <f>(($B$14*(1+B537)^5*((C537-$B$17)*(1-$B$15)+$B$17-$B$16)*(1+D537)/MAX(E537-D537,0.000001))*$B$21+($B$14*(1+B537)^5*C537*F537)*(1-$B$21))/((1+E537)^4.5)</f>
        <v/>
      </c>
      <c r="I537" s="12">
        <f>G537+H537+$B$18-$B$19</f>
        <v/>
      </c>
      <c r="J537" s="76">
        <f>IF($B$20=0,0,I537/$B$20)</f>
        <v/>
      </c>
    </row>
    <row r="538">
      <c r="A538" s="77" t="n">
        <v>472</v>
      </c>
      <c r="B538" s="78">
        <f>MAX(-0.2,MIN(0.5,_xlfn.NORM.INV(RAND(),$B$4,$B$5)))</f>
        <v/>
      </c>
      <c r="C538" s="78">
        <f>MAX(0.01,MIN(0.6,_xlfn.NORM.INV(RAND(),$B$6,$B$7)))</f>
        <v/>
      </c>
      <c r="D538" s="78">
        <f>MAX(0,MIN(0.05,_xlfn.NORM.INV(RAND(),$B$10,$B$11)))</f>
        <v/>
      </c>
      <c r="E538" s="78">
        <f>MAX(D538+0.01,MAX(0.03,MIN(0.3,_xlfn.NORM.INV(RAND(),$B$8,$B$9))))</f>
        <v/>
      </c>
      <c r="F538" s="79">
        <f>MAX(3,MIN(25,_xlfn.NORM.INV(RAND(),$B$12,$B$13)))</f>
        <v/>
      </c>
      <c r="G538" s="77">
        <f>SUMPRODUCT($B$14*((C538-$B$17)*(1-$B$15)+$B$17-$B$16)*(1+B538)^{1,2,3,4,5}/((1+E538)^{0.5,1.5,2.5,3.5,4.5}))</f>
        <v/>
      </c>
      <c r="H538" s="77">
        <f>(($B$14*(1+B538)^5*((C538-$B$17)*(1-$B$15)+$B$17-$B$16)*(1+D538)/MAX(E538-D538,0.000001))*$B$21+($B$14*(1+B538)^5*C538*F538)*(1-$B$21))/((1+E538)^4.5)</f>
        <v/>
      </c>
      <c r="I538" s="77">
        <f>G538+H538+$B$18-$B$19</f>
        <v/>
      </c>
      <c r="J538" s="80">
        <f>IF($B$20=0,0,I538/$B$20)</f>
        <v/>
      </c>
    </row>
    <row r="539">
      <c r="A539" s="12" t="n">
        <v>473</v>
      </c>
      <c r="B539" s="11">
        <f>MAX(-0.2,MIN(0.5,_xlfn.NORM.INV(RAND(),$B$4,$B$5)))</f>
        <v/>
      </c>
      <c r="C539" s="11">
        <f>MAX(0.01,MIN(0.6,_xlfn.NORM.INV(RAND(),$B$6,$B$7)))</f>
        <v/>
      </c>
      <c r="D539" s="11">
        <f>MAX(0,MIN(0.05,_xlfn.NORM.INV(RAND(),$B$10,$B$11)))</f>
        <v/>
      </c>
      <c r="E539" s="11">
        <f>MAX(D539+0.01,MAX(0.03,MIN(0.3,_xlfn.NORM.INV(RAND(),$B$8,$B$9))))</f>
        <v/>
      </c>
      <c r="F539" s="75">
        <f>MAX(3,MIN(25,_xlfn.NORM.INV(RAND(),$B$12,$B$13)))</f>
        <v/>
      </c>
      <c r="G539" s="12">
        <f>SUMPRODUCT($B$14*((C539-$B$17)*(1-$B$15)+$B$17-$B$16)*(1+B539)^{1,2,3,4,5}/((1+E539)^{0.5,1.5,2.5,3.5,4.5}))</f>
        <v/>
      </c>
      <c r="H539" s="12">
        <f>(($B$14*(1+B539)^5*((C539-$B$17)*(1-$B$15)+$B$17-$B$16)*(1+D539)/MAX(E539-D539,0.000001))*$B$21+($B$14*(1+B539)^5*C539*F539)*(1-$B$21))/((1+E539)^4.5)</f>
        <v/>
      </c>
      <c r="I539" s="12">
        <f>G539+H539+$B$18-$B$19</f>
        <v/>
      </c>
      <c r="J539" s="76">
        <f>IF($B$20=0,0,I539/$B$20)</f>
        <v/>
      </c>
    </row>
    <row r="540">
      <c r="A540" s="77" t="n">
        <v>474</v>
      </c>
      <c r="B540" s="78">
        <f>MAX(-0.2,MIN(0.5,_xlfn.NORM.INV(RAND(),$B$4,$B$5)))</f>
        <v/>
      </c>
      <c r="C540" s="78">
        <f>MAX(0.01,MIN(0.6,_xlfn.NORM.INV(RAND(),$B$6,$B$7)))</f>
        <v/>
      </c>
      <c r="D540" s="78">
        <f>MAX(0,MIN(0.05,_xlfn.NORM.INV(RAND(),$B$10,$B$11)))</f>
        <v/>
      </c>
      <c r="E540" s="78">
        <f>MAX(D540+0.01,MAX(0.03,MIN(0.3,_xlfn.NORM.INV(RAND(),$B$8,$B$9))))</f>
        <v/>
      </c>
      <c r="F540" s="79">
        <f>MAX(3,MIN(25,_xlfn.NORM.INV(RAND(),$B$12,$B$13)))</f>
        <v/>
      </c>
      <c r="G540" s="77">
        <f>SUMPRODUCT($B$14*((C540-$B$17)*(1-$B$15)+$B$17-$B$16)*(1+B540)^{1,2,3,4,5}/((1+E540)^{0.5,1.5,2.5,3.5,4.5}))</f>
        <v/>
      </c>
      <c r="H540" s="77">
        <f>(($B$14*(1+B540)^5*((C540-$B$17)*(1-$B$15)+$B$17-$B$16)*(1+D540)/MAX(E540-D540,0.000001))*$B$21+($B$14*(1+B540)^5*C540*F540)*(1-$B$21))/((1+E540)^4.5)</f>
        <v/>
      </c>
      <c r="I540" s="77">
        <f>G540+H540+$B$18-$B$19</f>
        <v/>
      </c>
      <c r="J540" s="80">
        <f>IF($B$20=0,0,I540/$B$20)</f>
        <v/>
      </c>
    </row>
    <row r="541">
      <c r="A541" s="12" t="n">
        <v>475</v>
      </c>
      <c r="B541" s="11">
        <f>MAX(-0.2,MIN(0.5,_xlfn.NORM.INV(RAND(),$B$4,$B$5)))</f>
        <v/>
      </c>
      <c r="C541" s="11">
        <f>MAX(0.01,MIN(0.6,_xlfn.NORM.INV(RAND(),$B$6,$B$7)))</f>
        <v/>
      </c>
      <c r="D541" s="11">
        <f>MAX(0,MIN(0.05,_xlfn.NORM.INV(RAND(),$B$10,$B$11)))</f>
        <v/>
      </c>
      <c r="E541" s="11">
        <f>MAX(D541+0.01,MAX(0.03,MIN(0.3,_xlfn.NORM.INV(RAND(),$B$8,$B$9))))</f>
        <v/>
      </c>
      <c r="F541" s="75">
        <f>MAX(3,MIN(25,_xlfn.NORM.INV(RAND(),$B$12,$B$13)))</f>
        <v/>
      </c>
      <c r="G541" s="12">
        <f>SUMPRODUCT($B$14*((C541-$B$17)*(1-$B$15)+$B$17-$B$16)*(1+B541)^{1,2,3,4,5}/((1+E541)^{0.5,1.5,2.5,3.5,4.5}))</f>
        <v/>
      </c>
      <c r="H541" s="12">
        <f>(($B$14*(1+B541)^5*((C541-$B$17)*(1-$B$15)+$B$17-$B$16)*(1+D541)/MAX(E541-D541,0.000001))*$B$21+($B$14*(1+B541)^5*C541*F541)*(1-$B$21))/((1+E541)^4.5)</f>
        <v/>
      </c>
      <c r="I541" s="12">
        <f>G541+H541+$B$18-$B$19</f>
        <v/>
      </c>
      <c r="J541" s="76">
        <f>IF($B$20=0,0,I541/$B$20)</f>
        <v/>
      </c>
    </row>
    <row r="542">
      <c r="A542" s="77" t="n">
        <v>476</v>
      </c>
      <c r="B542" s="78">
        <f>MAX(-0.2,MIN(0.5,_xlfn.NORM.INV(RAND(),$B$4,$B$5)))</f>
        <v/>
      </c>
      <c r="C542" s="78">
        <f>MAX(0.01,MIN(0.6,_xlfn.NORM.INV(RAND(),$B$6,$B$7)))</f>
        <v/>
      </c>
      <c r="D542" s="78">
        <f>MAX(0,MIN(0.05,_xlfn.NORM.INV(RAND(),$B$10,$B$11)))</f>
        <v/>
      </c>
      <c r="E542" s="78">
        <f>MAX(D542+0.01,MAX(0.03,MIN(0.3,_xlfn.NORM.INV(RAND(),$B$8,$B$9))))</f>
        <v/>
      </c>
      <c r="F542" s="79">
        <f>MAX(3,MIN(25,_xlfn.NORM.INV(RAND(),$B$12,$B$13)))</f>
        <v/>
      </c>
      <c r="G542" s="77">
        <f>SUMPRODUCT($B$14*((C542-$B$17)*(1-$B$15)+$B$17-$B$16)*(1+B542)^{1,2,3,4,5}/((1+E542)^{0.5,1.5,2.5,3.5,4.5}))</f>
        <v/>
      </c>
      <c r="H542" s="77">
        <f>(($B$14*(1+B542)^5*((C542-$B$17)*(1-$B$15)+$B$17-$B$16)*(1+D542)/MAX(E542-D542,0.000001))*$B$21+($B$14*(1+B542)^5*C542*F542)*(1-$B$21))/((1+E542)^4.5)</f>
        <v/>
      </c>
      <c r="I542" s="77">
        <f>G542+H542+$B$18-$B$19</f>
        <v/>
      </c>
      <c r="J542" s="80">
        <f>IF($B$20=0,0,I542/$B$20)</f>
        <v/>
      </c>
    </row>
    <row r="543">
      <c r="A543" s="12" t="n">
        <v>477</v>
      </c>
      <c r="B543" s="11">
        <f>MAX(-0.2,MIN(0.5,_xlfn.NORM.INV(RAND(),$B$4,$B$5)))</f>
        <v/>
      </c>
      <c r="C543" s="11">
        <f>MAX(0.01,MIN(0.6,_xlfn.NORM.INV(RAND(),$B$6,$B$7)))</f>
        <v/>
      </c>
      <c r="D543" s="11">
        <f>MAX(0,MIN(0.05,_xlfn.NORM.INV(RAND(),$B$10,$B$11)))</f>
        <v/>
      </c>
      <c r="E543" s="11">
        <f>MAX(D543+0.01,MAX(0.03,MIN(0.3,_xlfn.NORM.INV(RAND(),$B$8,$B$9))))</f>
        <v/>
      </c>
      <c r="F543" s="75">
        <f>MAX(3,MIN(25,_xlfn.NORM.INV(RAND(),$B$12,$B$13)))</f>
        <v/>
      </c>
      <c r="G543" s="12">
        <f>SUMPRODUCT($B$14*((C543-$B$17)*(1-$B$15)+$B$17-$B$16)*(1+B543)^{1,2,3,4,5}/((1+E543)^{0.5,1.5,2.5,3.5,4.5}))</f>
        <v/>
      </c>
      <c r="H543" s="12">
        <f>(($B$14*(1+B543)^5*((C543-$B$17)*(1-$B$15)+$B$17-$B$16)*(1+D543)/MAX(E543-D543,0.000001))*$B$21+($B$14*(1+B543)^5*C543*F543)*(1-$B$21))/((1+E543)^4.5)</f>
        <v/>
      </c>
      <c r="I543" s="12">
        <f>G543+H543+$B$18-$B$19</f>
        <v/>
      </c>
      <c r="J543" s="76">
        <f>IF($B$20=0,0,I543/$B$20)</f>
        <v/>
      </c>
    </row>
    <row r="544">
      <c r="A544" s="77" t="n">
        <v>478</v>
      </c>
      <c r="B544" s="78">
        <f>MAX(-0.2,MIN(0.5,_xlfn.NORM.INV(RAND(),$B$4,$B$5)))</f>
        <v/>
      </c>
      <c r="C544" s="78">
        <f>MAX(0.01,MIN(0.6,_xlfn.NORM.INV(RAND(),$B$6,$B$7)))</f>
        <v/>
      </c>
      <c r="D544" s="78">
        <f>MAX(0,MIN(0.05,_xlfn.NORM.INV(RAND(),$B$10,$B$11)))</f>
        <v/>
      </c>
      <c r="E544" s="78">
        <f>MAX(D544+0.01,MAX(0.03,MIN(0.3,_xlfn.NORM.INV(RAND(),$B$8,$B$9))))</f>
        <v/>
      </c>
      <c r="F544" s="79">
        <f>MAX(3,MIN(25,_xlfn.NORM.INV(RAND(),$B$12,$B$13)))</f>
        <v/>
      </c>
      <c r="G544" s="77">
        <f>SUMPRODUCT($B$14*((C544-$B$17)*(1-$B$15)+$B$17-$B$16)*(1+B544)^{1,2,3,4,5}/((1+E544)^{0.5,1.5,2.5,3.5,4.5}))</f>
        <v/>
      </c>
      <c r="H544" s="77">
        <f>(($B$14*(1+B544)^5*((C544-$B$17)*(1-$B$15)+$B$17-$B$16)*(1+D544)/MAX(E544-D544,0.000001))*$B$21+($B$14*(1+B544)^5*C544*F544)*(1-$B$21))/((1+E544)^4.5)</f>
        <v/>
      </c>
      <c r="I544" s="77">
        <f>G544+H544+$B$18-$B$19</f>
        <v/>
      </c>
      <c r="J544" s="80">
        <f>IF($B$20=0,0,I544/$B$20)</f>
        <v/>
      </c>
    </row>
    <row r="545">
      <c r="A545" s="12" t="n">
        <v>479</v>
      </c>
      <c r="B545" s="11">
        <f>MAX(-0.2,MIN(0.5,_xlfn.NORM.INV(RAND(),$B$4,$B$5)))</f>
        <v/>
      </c>
      <c r="C545" s="11">
        <f>MAX(0.01,MIN(0.6,_xlfn.NORM.INV(RAND(),$B$6,$B$7)))</f>
        <v/>
      </c>
      <c r="D545" s="11">
        <f>MAX(0,MIN(0.05,_xlfn.NORM.INV(RAND(),$B$10,$B$11)))</f>
        <v/>
      </c>
      <c r="E545" s="11">
        <f>MAX(D545+0.01,MAX(0.03,MIN(0.3,_xlfn.NORM.INV(RAND(),$B$8,$B$9))))</f>
        <v/>
      </c>
      <c r="F545" s="75">
        <f>MAX(3,MIN(25,_xlfn.NORM.INV(RAND(),$B$12,$B$13)))</f>
        <v/>
      </c>
      <c r="G545" s="12">
        <f>SUMPRODUCT($B$14*((C545-$B$17)*(1-$B$15)+$B$17-$B$16)*(1+B545)^{1,2,3,4,5}/((1+E545)^{0.5,1.5,2.5,3.5,4.5}))</f>
        <v/>
      </c>
      <c r="H545" s="12">
        <f>(($B$14*(1+B545)^5*((C545-$B$17)*(1-$B$15)+$B$17-$B$16)*(1+D545)/MAX(E545-D545,0.000001))*$B$21+($B$14*(1+B545)^5*C545*F545)*(1-$B$21))/((1+E545)^4.5)</f>
        <v/>
      </c>
      <c r="I545" s="12">
        <f>G545+H545+$B$18-$B$19</f>
        <v/>
      </c>
      <c r="J545" s="76">
        <f>IF($B$20=0,0,I545/$B$20)</f>
        <v/>
      </c>
    </row>
    <row r="546">
      <c r="A546" s="77" t="n">
        <v>480</v>
      </c>
      <c r="B546" s="78">
        <f>MAX(-0.2,MIN(0.5,_xlfn.NORM.INV(RAND(),$B$4,$B$5)))</f>
        <v/>
      </c>
      <c r="C546" s="78">
        <f>MAX(0.01,MIN(0.6,_xlfn.NORM.INV(RAND(),$B$6,$B$7)))</f>
        <v/>
      </c>
      <c r="D546" s="78">
        <f>MAX(0,MIN(0.05,_xlfn.NORM.INV(RAND(),$B$10,$B$11)))</f>
        <v/>
      </c>
      <c r="E546" s="78">
        <f>MAX(D546+0.01,MAX(0.03,MIN(0.3,_xlfn.NORM.INV(RAND(),$B$8,$B$9))))</f>
        <v/>
      </c>
      <c r="F546" s="79">
        <f>MAX(3,MIN(25,_xlfn.NORM.INV(RAND(),$B$12,$B$13)))</f>
        <v/>
      </c>
      <c r="G546" s="77">
        <f>SUMPRODUCT($B$14*((C546-$B$17)*(1-$B$15)+$B$17-$B$16)*(1+B546)^{1,2,3,4,5}/((1+E546)^{0.5,1.5,2.5,3.5,4.5}))</f>
        <v/>
      </c>
      <c r="H546" s="77">
        <f>(($B$14*(1+B546)^5*((C546-$B$17)*(1-$B$15)+$B$17-$B$16)*(1+D546)/MAX(E546-D546,0.000001))*$B$21+($B$14*(1+B546)^5*C546*F546)*(1-$B$21))/((1+E546)^4.5)</f>
        <v/>
      </c>
      <c r="I546" s="77">
        <f>G546+H546+$B$18-$B$19</f>
        <v/>
      </c>
      <c r="J546" s="80">
        <f>IF($B$20=0,0,I546/$B$20)</f>
        <v/>
      </c>
    </row>
    <row r="547">
      <c r="A547" s="12" t="n">
        <v>481</v>
      </c>
      <c r="B547" s="11">
        <f>MAX(-0.2,MIN(0.5,_xlfn.NORM.INV(RAND(),$B$4,$B$5)))</f>
        <v/>
      </c>
      <c r="C547" s="11">
        <f>MAX(0.01,MIN(0.6,_xlfn.NORM.INV(RAND(),$B$6,$B$7)))</f>
        <v/>
      </c>
      <c r="D547" s="11">
        <f>MAX(0,MIN(0.05,_xlfn.NORM.INV(RAND(),$B$10,$B$11)))</f>
        <v/>
      </c>
      <c r="E547" s="11">
        <f>MAX(D547+0.01,MAX(0.03,MIN(0.3,_xlfn.NORM.INV(RAND(),$B$8,$B$9))))</f>
        <v/>
      </c>
      <c r="F547" s="75">
        <f>MAX(3,MIN(25,_xlfn.NORM.INV(RAND(),$B$12,$B$13)))</f>
        <v/>
      </c>
      <c r="G547" s="12">
        <f>SUMPRODUCT($B$14*((C547-$B$17)*(1-$B$15)+$B$17-$B$16)*(1+B547)^{1,2,3,4,5}/((1+E547)^{0.5,1.5,2.5,3.5,4.5}))</f>
        <v/>
      </c>
      <c r="H547" s="12">
        <f>(($B$14*(1+B547)^5*((C547-$B$17)*(1-$B$15)+$B$17-$B$16)*(1+D547)/MAX(E547-D547,0.000001))*$B$21+($B$14*(1+B547)^5*C547*F547)*(1-$B$21))/((1+E547)^4.5)</f>
        <v/>
      </c>
      <c r="I547" s="12">
        <f>G547+H547+$B$18-$B$19</f>
        <v/>
      </c>
      <c r="J547" s="76">
        <f>IF($B$20=0,0,I547/$B$20)</f>
        <v/>
      </c>
    </row>
    <row r="548">
      <c r="A548" s="77" t="n">
        <v>482</v>
      </c>
      <c r="B548" s="78">
        <f>MAX(-0.2,MIN(0.5,_xlfn.NORM.INV(RAND(),$B$4,$B$5)))</f>
        <v/>
      </c>
      <c r="C548" s="78">
        <f>MAX(0.01,MIN(0.6,_xlfn.NORM.INV(RAND(),$B$6,$B$7)))</f>
        <v/>
      </c>
      <c r="D548" s="78">
        <f>MAX(0,MIN(0.05,_xlfn.NORM.INV(RAND(),$B$10,$B$11)))</f>
        <v/>
      </c>
      <c r="E548" s="78">
        <f>MAX(D548+0.01,MAX(0.03,MIN(0.3,_xlfn.NORM.INV(RAND(),$B$8,$B$9))))</f>
        <v/>
      </c>
      <c r="F548" s="79">
        <f>MAX(3,MIN(25,_xlfn.NORM.INV(RAND(),$B$12,$B$13)))</f>
        <v/>
      </c>
      <c r="G548" s="77">
        <f>SUMPRODUCT($B$14*((C548-$B$17)*(1-$B$15)+$B$17-$B$16)*(1+B548)^{1,2,3,4,5}/((1+E548)^{0.5,1.5,2.5,3.5,4.5}))</f>
        <v/>
      </c>
      <c r="H548" s="77">
        <f>(($B$14*(1+B548)^5*((C548-$B$17)*(1-$B$15)+$B$17-$B$16)*(1+D548)/MAX(E548-D548,0.000001))*$B$21+($B$14*(1+B548)^5*C548*F548)*(1-$B$21))/((1+E548)^4.5)</f>
        <v/>
      </c>
      <c r="I548" s="77">
        <f>G548+H548+$B$18-$B$19</f>
        <v/>
      </c>
      <c r="J548" s="80">
        <f>IF($B$20=0,0,I548/$B$20)</f>
        <v/>
      </c>
    </row>
    <row r="549">
      <c r="A549" s="12" t="n">
        <v>483</v>
      </c>
      <c r="B549" s="11">
        <f>MAX(-0.2,MIN(0.5,_xlfn.NORM.INV(RAND(),$B$4,$B$5)))</f>
        <v/>
      </c>
      <c r="C549" s="11">
        <f>MAX(0.01,MIN(0.6,_xlfn.NORM.INV(RAND(),$B$6,$B$7)))</f>
        <v/>
      </c>
      <c r="D549" s="11">
        <f>MAX(0,MIN(0.05,_xlfn.NORM.INV(RAND(),$B$10,$B$11)))</f>
        <v/>
      </c>
      <c r="E549" s="11">
        <f>MAX(D549+0.01,MAX(0.03,MIN(0.3,_xlfn.NORM.INV(RAND(),$B$8,$B$9))))</f>
        <v/>
      </c>
      <c r="F549" s="75">
        <f>MAX(3,MIN(25,_xlfn.NORM.INV(RAND(),$B$12,$B$13)))</f>
        <v/>
      </c>
      <c r="G549" s="12">
        <f>SUMPRODUCT($B$14*((C549-$B$17)*(1-$B$15)+$B$17-$B$16)*(1+B549)^{1,2,3,4,5}/((1+E549)^{0.5,1.5,2.5,3.5,4.5}))</f>
        <v/>
      </c>
      <c r="H549" s="12">
        <f>(($B$14*(1+B549)^5*((C549-$B$17)*(1-$B$15)+$B$17-$B$16)*(1+D549)/MAX(E549-D549,0.000001))*$B$21+($B$14*(1+B549)^5*C549*F549)*(1-$B$21))/((1+E549)^4.5)</f>
        <v/>
      </c>
      <c r="I549" s="12">
        <f>G549+H549+$B$18-$B$19</f>
        <v/>
      </c>
      <c r="J549" s="76">
        <f>IF($B$20=0,0,I549/$B$20)</f>
        <v/>
      </c>
    </row>
    <row r="550">
      <c r="A550" s="77" t="n">
        <v>484</v>
      </c>
      <c r="B550" s="78">
        <f>MAX(-0.2,MIN(0.5,_xlfn.NORM.INV(RAND(),$B$4,$B$5)))</f>
        <v/>
      </c>
      <c r="C550" s="78">
        <f>MAX(0.01,MIN(0.6,_xlfn.NORM.INV(RAND(),$B$6,$B$7)))</f>
        <v/>
      </c>
      <c r="D550" s="78">
        <f>MAX(0,MIN(0.05,_xlfn.NORM.INV(RAND(),$B$10,$B$11)))</f>
        <v/>
      </c>
      <c r="E550" s="78">
        <f>MAX(D550+0.01,MAX(0.03,MIN(0.3,_xlfn.NORM.INV(RAND(),$B$8,$B$9))))</f>
        <v/>
      </c>
      <c r="F550" s="79">
        <f>MAX(3,MIN(25,_xlfn.NORM.INV(RAND(),$B$12,$B$13)))</f>
        <v/>
      </c>
      <c r="G550" s="77">
        <f>SUMPRODUCT($B$14*((C550-$B$17)*(1-$B$15)+$B$17-$B$16)*(1+B550)^{1,2,3,4,5}/((1+E550)^{0.5,1.5,2.5,3.5,4.5}))</f>
        <v/>
      </c>
      <c r="H550" s="77">
        <f>(($B$14*(1+B550)^5*((C550-$B$17)*(1-$B$15)+$B$17-$B$16)*(1+D550)/MAX(E550-D550,0.000001))*$B$21+($B$14*(1+B550)^5*C550*F550)*(1-$B$21))/((1+E550)^4.5)</f>
        <v/>
      </c>
      <c r="I550" s="77">
        <f>G550+H550+$B$18-$B$19</f>
        <v/>
      </c>
      <c r="J550" s="80">
        <f>IF($B$20=0,0,I550/$B$20)</f>
        <v/>
      </c>
    </row>
    <row r="551">
      <c r="A551" s="12" t="n">
        <v>485</v>
      </c>
      <c r="B551" s="11">
        <f>MAX(-0.2,MIN(0.5,_xlfn.NORM.INV(RAND(),$B$4,$B$5)))</f>
        <v/>
      </c>
      <c r="C551" s="11">
        <f>MAX(0.01,MIN(0.6,_xlfn.NORM.INV(RAND(),$B$6,$B$7)))</f>
        <v/>
      </c>
      <c r="D551" s="11">
        <f>MAX(0,MIN(0.05,_xlfn.NORM.INV(RAND(),$B$10,$B$11)))</f>
        <v/>
      </c>
      <c r="E551" s="11">
        <f>MAX(D551+0.01,MAX(0.03,MIN(0.3,_xlfn.NORM.INV(RAND(),$B$8,$B$9))))</f>
        <v/>
      </c>
      <c r="F551" s="75">
        <f>MAX(3,MIN(25,_xlfn.NORM.INV(RAND(),$B$12,$B$13)))</f>
        <v/>
      </c>
      <c r="G551" s="12">
        <f>SUMPRODUCT($B$14*((C551-$B$17)*(1-$B$15)+$B$17-$B$16)*(1+B551)^{1,2,3,4,5}/((1+E551)^{0.5,1.5,2.5,3.5,4.5}))</f>
        <v/>
      </c>
      <c r="H551" s="12">
        <f>(($B$14*(1+B551)^5*((C551-$B$17)*(1-$B$15)+$B$17-$B$16)*(1+D551)/MAX(E551-D551,0.000001))*$B$21+($B$14*(1+B551)^5*C551*F551)*(1-$B$21))/((1+E551)^4.5)</f>
        <v/>
      </c>
      <c r="I551" s="12">
        <f>G551+H551+$B$18-$B$19</f>
        <v/>
      </c>
      <c r="J551" s="76">
        <f>IF($B$20=0,0,I551/$B$20)</f>
        <v/>
      </c>
    </row>
    <row r="552">
      <c r="A552" s="77" t="n">
        <v>486</v>
      </c>
      <c r="B552" s="78">
        <f>MAX(-0.2,MIN(0.5,_xlfn.NORM.INV(RAND(),$B$4,$B$5)))</f>
        <v/>
      </c>
      <c r="C552" s="78">
        <f>MAX(0.01,MIN(0.6,_xlfn.NORM.INV(RAND(),$B$6,$B$7)))</f>
        <v/>
      </c>
      <c r="D552" s="78">
        <f>MAX(0,MIN(0.05,_xlfn.NORM.INV(RAND(),$B$10,$B$11)))</f>
        <v/>
      </c>
      <c r="E552" s="78">
        <f>MAX(D552+0.01,MAX(0.03,MIN(0.3,_xlfn.NORM.INV(RAND(),$B$8,$B$9))))</f>
        <v/>
      </c>
      <c r="F552" s="79">
        <f>MAX(3,MIN(25,_xlfn.NORM.INV(RAND(),$B$12,$B$13)))</f>
        <v/>
      </c>
      <c r="G552" s="77">
        <f>SUMPRODUCT($B$14*((C552-$B$17)*(1-$B$15)+$B$17-$B$16)*(1+B552)^{1,2,3,4,5}/((1+E552)^{0.5,1.5,2.5,3.5,4.5}))</f>
        <v/>
      </c>
      <c r="H552" s="77">
        <f>(($B$14*(1+B552)^5*((C552-$B$17)*(1-$B$15)+$B$17-$B$16)*(1+D552)/MAX(E552-D552,0.000001))*$B$21+($B$14*(1+B552)^5*C552*F552)*(1-$B$21))/((1+E552)^4.5)</f>
        <v/>
      </c>
      <c r="I552" s="77">
        <f>G552+H552+$B$18-$B$19</f>
        <v/>
      </c>
      <c r="J552" s="80">
        <f>IF($B$20=0,0,I552/$B$20)</f>
        <v/>
      </c>
    </row>
    <row r="553">
      <c r="A553" s="12" t="n">
        <v>487</v>
      </c>
      <c r="B553" s="11">
        <f>MAX(-0.2,MIN(0.5,_xlfn.NORM.INV(RAND(),$B$4,$B$5)))</f>
        <v/>
      </c>
      <c r="C553" s="11">
        <f>MAX(0.01,MIN(0.6,_xlfn.NORM.INV(RAND(),$B$6,$B$7)))</f>
        <v/>
      </c>
      <c r="D553" s="11">
        <f>MAX(0,MIN(0.05,_xlfn.NORM.INV(RAND(),$B$10,$B$11)))</f>
        <v/>
      </c>
      <c r="E553" s="11">
        <f>MAX(D553+0.01,MAX(0.03,MIN(0.3,_xlfn.NORM.INV(RAND(),$B$8,$B$9))))</f>
        <v/>
      </c>
      <c r="F553" s="75">
        <f>MAX(3,MIN(25,_xlfn.NORM.INV(RAND(),$B$12,$B$13)))</f>
        <v/>
      </c>
      <c r="G553" s="12">
        <f>SUMPRODUCT($B$14*((C553-$B$17)*(1-$B$15)+$B$17-$B$16)*(1+B553)^{1,2,3,4,5}/((1+E553)^{0.5,1.5,2.5,3.5,4.5}))</f>
        <v/>
      </c>
      <c r="H553" s="12">
        <f>(($B$14*(1+B553)^5*((C553-$B$17)*(1-$B$15)+$B$17-$B$16)*(1+D553)/MAX(E553-D553,0.000001))*$B$21+($B$14*(1+B553)^5*C553*F553)*(1-$B$21))/((1+E553)^4.5)</f>
        <v/>
      </c>
      <c r="I553" s="12">
        <f>G553+H553+$B$18-$B$19</f>
        <v/>
      </c>
      <c r="J553" s="76">
        <f>IF($B$20=0,0,I553/$B$20)</f>
        <v/>
      </c>
    </row>
    <row r="554">
      <c r="A554" s="77" t="n">
        <v>488</v>
      </c>
      <c r="B554" s="78">
        <f>MAX(-0.2,MIN(0.5,_xlfn.NORM.INV(RAND(),$B$4,$B$5)))</f>
        <v/>
      </c>
      <c r="C554" s="78">
        <f>MAX(0.01,MIN(0.6,_xlfn.NORM.INV(RAND(),$B$6,$B$7)))</f>
        <v/>
      </c>
      <c r="D554" s="78">
        <f>MAX(0,MIN(0.05,_xlfn.NORM.INV(RAND(),$B$10,$B$11)))</f>
        <v/>
      </c>
      <c r="E554" s="78">
        <f>MAX(D554+0.01,MAX(0.03,MIN(0.3,_xlfn.NORM.INV(RAND(),$B$8,$B$9))))</f>
        <v/>
      </c>
      <c r="F554" s="79">
        <f>MAX(3,MIN(25,_xlfn.NORM.INV(RAND(),$B$12,$B$13)))</f>
        <v/>
      </c>
      <c r="G554" s="77">
        <f>SUMPRODUCT($B$14*((C554-$B$17)*(1-$B$15)+$B$17-$B$16)*(1+B554)^{1,2,3,4,5}/((1+E554)^{0.5,1.5,2.5,3.5,4.5}))</f>
        <v/>
      </c>
      <c r="H554" s="77">
        <f>(($B$14*(1+B554)^5*((C554-$B$17)*(1-$B$15)+$B$17-$B$16)*(1+D554)/MAX(E554-D554,0.000001))*$B$21+($B$14*(1+B554)^5*C554*F554)*(1-$B$21))/((1+E554)^4.5)</f>
        <v/>
      </c>
      <c r="I554" s="77">
        <f>G554+H554+$B$18-$B$19</f>
        <v/>
      </c>
      <c r="J554" s="80">
        <f>IF($B$20=0,0,I554/$B$20)</f>
        <v/>
      </c>
    </row>
    <row r="555">
      <c r="A555" s="12" t="n">
        <v>489</v>
      </c>
      <c r="B555" s="11">
        <f>MAX(-0.2,MIN(0.5,_xlfn.NORM.INV(RAND(),$B$4,$B$5)))</f>
        <v/>
      </c>
      <c r="C555" s="11">
        <f>MAX(0.01,MIN(0.6,_xlfn.NORM.INV(RAND(),$B$6,$B$7)))</f>
        <v/>
      </c>
      <c r="D555" s="11">
        <f>MAX(0,MIN(0.05,_xlfn.NORM.INV(RAND(),$B$10,$B$11)))</f>
        <v/>
      </c>
      <c r="E555" s="11">
        <f>MAX(D555+0.01,MAX(0.03,MIN(0.3,_xlfn.NORM.INV(RAND(),$B$8,$B$9))))</f>
        <v/>
      </c>
      <c r="F555" s="75">
        <f>MAX(3,MIN(25,_xlfn.NORM.INV(RAND(),$B$12,$B$13)))</f>
        <v/>
      </c>
      <c r="G555" s="12">
        <f>SUMPRODUCT($B$14*((C555-$B$17)*(1-$B$15)+$B$17-$B$16)*(1+B555)^{1,2,3,4,5}/((1+E555)^{0.5,1.5,2.5,3.5,4.5}))</f>
        <v/>
      </c>
      <c r="H555" s="12">
        <f>(($B$14*(1+B555)^5*((C555-$B$17)*(1-$B$15)+$B$17-$B$16)*(1+D555)/MAX(E555-D555,0.000001))*$B$21+($B$14*(1+B555)^5*C555*F555)*(1-$B$21))/((1+E555)^4.5)</f>
        <v/>
      </c>
      <c r="I555" s="12">
        <f>G555+H555+$B$18-$B$19</f>
        <v/>
      </c>
      <c r="J555" s="76">
        <f>IF($B$20=0,0,I555/$B$20)</f>
        <v/>
      </c>
    </row>
    <row r="556">
      <c r="A556" s="77" t="n">
        <v>490</v>
      </c>
      <c r="B556" s="78">
        <f>MAX(-0.2,MIN(0.5,_xlfn.NORM.INV(RAND(),$B$4,$B$5)))</f>
        <v/>
      </c>
      <c r="C556" s="78">
        <f>MAX(0.01,MIN(0.6,_xlfn.NORM.INV(RAND(),$B$6,$B$7)))</f>
        <v/>
      </c>
      <c r="D556" s="78">
        <f>MAX(0,MIN(0.05,_xlfn.NORM.INV(RAND(),$B$10,$B$11)))</f>
        <v/>
      </c>
      <c r="E556" s="78">
        <f>MAX(D556+0.01,MAX(0.03,MIN(0.3,_xlfn.NORM.INV(RAND(),$B$8,$B$9))))</f>
        <v/>
      </c>
      <c r="F556" s="79">
        <f>MAX(3,MIN(25,_xlfn.NORM.INV(RAND(),$B$12,$B$13)))</f>
        <v/>
      </c>
      <c r="G556" s="77">
        <f>SUMPRODUCT($B$14*((C556-$B$17)*(1-$B$15)+$B$17-$B$16)*(1+B556)^{1,2,3,4,5}/((1+E556)^{0.5,1.5,2.5,3.5,4.5}))</f>
        <v/>
      </c>
      <c r="H556" s="77">
        <f>(($B$14*(1+B556)^5*((C556-$B$17)*(1-$B$15)+$B$17-$B$16)*(1+D556)/MAX(E556-D556,0.000001))*$B$21+($B$14*(1+B556)^5*C556*F556)*(1-$B$21))/((1+E556)^4.5)</f>
        <v/>
      </c>
      <c r="I556" s="77">
        <f>G556+H556+$B$18-$B$19</f>
        <v/>
      </c>
      <c r="J556" s="80">
        <f>IF($B$20=0,0,I556/$B$20)</f>
        <v/>
      </c>
    </row>
    <row r="557">
      <c r="A557" s="12" t="n">
        <v>491</v>
      </c>
      <c r="B557" s="11">
        <f>MAX(-0.2,MIN(0.5,_xlfn.NORM.INV(RAND(),$B$4,$B$5)))</f>
        <v/>
      </c>
      <c r="C557" s="11">
        <f>MAX(0.01,MIN(0.6,_xlfn.NORM.INV(RAND(),$B$6,$B$7)))</f>
        <v/>
      </c>
      <c r="D557" s="11">
        <f>MAX(0,MIN(0.05,_xlfn.NORM.INV(RAND(),$B$10,$B$11)))</f>
        <v/>
      </c>
      <c r="E557" s="11">
        <f>MAX(D557+0.01,MAX(0.03,MIN(0.3,_xlfn.NORM.INV(RAND(),$B$8,$B$9))))</f>
        <v/>
      </c>
      <c r="F557" s="75">
        <f>MAX(3,MIN(25,_xlfn.NORM.INV(RAND(),$B$12,$B$13)))</f>
        <v/>
      </c>
      <c r="G557" s="12">
        <f>SUMPRODUCT($B$14*((C557-$B$17)*(1-$B$15)+$B$17-$B$16)*(1+B557)^{1,2,3,4,5}/((1+E557)^{0.5,1.5,2.5,3.5,4.5}))</f>
        <v/>
      </c>
      <c r="H557" s="12">
        <f>(($B$14*(1+B557)^5*((C557-$B$17)*(1-$B$15)+$B$17-$B$16)*(1+D557)/MAX(E557-D557,0.000001))*$B$21+($B$14*(1+B557)^5*C557*F557)*(1-$B$21))/((1+E557)^4.5)</f>
        <v/>
      </c>
      <c r="I557" s="12">
        <f>G557+H557+$B$18-$B$19</f>
        <v/>
      </c>
      <c r="J557" s="76">
        <f>IF($B$20=0,0,I557/$B$20)</f>
        <v/>
      </c>
    </row>
    <row r="558">
      <c r="A558" s="77" t="n">
        <v>492</v>
      </c>
      <c r="B558" s="78">
        <f>MAX(-0.2,MIN(0.5,_xlfn.NORM.INV(RAND(),$B$4,$B$5)))</f>
        <v/>
      </c>
      <c r="C558" s="78">
        <f>MAX(0.01,MIN(0.6,_xlfn.NORM.INV(RAND(),$B$6,$B$7)))</f>
        <v/>
      </c>
      <c r="D558" s="78">
        <f>MAX(0,MIN(0.05,_xlfn.NORM.INV(RAND(),$B$10,$B$11)))</f>
        <v/>
      </c>
      <c r="E558" s="78">
        <f>MAX(D558+0.01,MAX(0.03,MIN(0.3,_xlfn.NORM.INV(RAND(),$B$8,$B$9))))</f>
        <v/>
      </c>
      <c r="F558" s="79">
        <f>MAX(3,MIN(25,_xlfn.NORM.INV(RAND(),$B$12,$B$13)))</f>
        <v/>
      </c>
      <c r="G558" s="77">
        <f>SUMPRODUCT($B$14*((C558-$B$17)*(1-$B$15)+$B$17-$B$16)*(1+B558)^{1,2,3,4,5}/((1+E558)^{0.5,1.5,2.5,3.5,4.5}))</f>
        <v/>
      </c>
      <c r="H558" s="77">
        <f>(($B$14*(1+B558)^5*((C558-$B$17)*(1-$B$15)+$B$17-$B$16)*(1+D558)/MAX(E558-D558,0.000001))*$B$21+($B$14*(1+B558)^5*C558*F558)*(1-$B$21))/((1+E558)^4.5)</f>
        <v/>
      </c>
      <c r="I558" s="77">
        <f>G558+H558+$B$18-$B$19</f>
        <v/>
      </c>
      <c r="J558" s="80">
        <f>IF($B$20=0,0,I558/$B$20)</f>
        <v/>
      </c>
    </row>
    <row r="559">
      <c r="A559" s="12" t="n">
        <v>493</v>
      </c>
      <c r="B559" s="11">
        <f>MAX(-0.2,MIN(0.5,_xlfn.NORM.INV(RAND(),$B$4,$B$5)))</f>
        <v/>
      </c>
      <c r="C559" s="11">
        <f>MAX(0.01,MIN(0.6,_xlfn.NORM.INV(RAND(),$B$6,$B$7)))</f>
        <v/>
      </c>
      <c r="D559" s="11">
        <f>MAX(0,MIN(0.05,_xlfn.NORM.INV(RAND(),$B$10,$B$11)))</f>
        <v/>
      </c>
      <c r="E559" s="11">
        <f>MAX(D559+0.01,MAX(0.03,MIN(0.3,_xlfn.NORM.INV(RAND(),$B$8,$B$9))))</f>
        <v/>
      </c>
      <c r="F559" s="75">
        <f>MAX(3,MIN(25,_xlfn.NORM.INV(RAND(),$B$12,$B$13)))</f>
        <v/>
      </c>
      <c r="G559" s="12">
        <f>SUMPRODUCT($B$14*((C559-$B$17)*(1-$B$15)+$B$17-$B$16)*(1+B559)^{1,2,3,4,5}/((1+E559)^{0.5,1.5,2.5,3.5,4.5}))</f>
        <v/>
      </c>
      <c r="H559" s="12">
        <f>(($B$14*(1+B559)^5*((C559-$B$17)*(1-$B$15)+$B$17-$B$16)*(1+D559)/MAX(E559-D559,0.000001))*$B$21+($B$14*(1+B559)^5*C559*F559)*(1-$B$21))/((1+E559)^4.5)</f>
        <v/>
      </c>
      <c r="I559" s="12">
        <f>G559+H559+$B$18-$B$19</f>
        <v/>
      </c>
      <c r="J559" s="76">
        <f>IF($B$20=0,0,I559/$B$20)</f>
        <v/>
      </c>
    </row>
    <row r="560">
      <c r="A560" s="77" t="n">
        <v>494</v>
      </c>
      <c r="B560" s="78">
        <f>MAX(-0.2,MIN(0.5,_xlfn.NORM.INV(RAND(),$B$4,$B$5)))</f>
        <v/>
      </c>
      <c r="C560" s="78">
        <f>MAX(0.01,MIN(0.6,_xlfn.NORM.INV(RAND(),$B$6,$B$7)))</f>
        <v/>
      </c>
      <c r="D560" s="78">
        <f>MAX(0,MIN(0.05,_xlfn.NORM.INV(RAND(),$B$10,$B$11)))</f>
        <v/>
      </c>
      <c r="E560" s="78">
        <f>MAX(D560+0.01,MAX(0.03,MIN(0.3,_xlfn.NORM.INV(RAND(),$B$8,$B$9))))</f>
        <v/>
      </c>
      <c r="F560" s="79">
        <f>MAX(3,MIN(25,_xlfn.NORM.INV(RAND(),$B$12,$B$13)))</f>
        <v/>
      </c>
      <c r="G560" s="77">
        <f>SUMPRODUCT($B$14*((C560-$B$17)*(1-$B$15)+$B$17-$B$16)*(1+B560)^{1,2,3,4,5}/((1+E560)^{0.5,1.5,2.5,3.5,4.5}))</f>
        <v/>
      </c>
      <c r="H560" s="77">
        <f>(($B$14*(1+B560)^5*((C560-$B$17)*(1-$B$15)+$B$17-$B$16)*(1+D560)/MAX(E560-D560,0.000001))*$B$21+($B$14*(1+B560)^5*C560*F560)*(1-$B$21))/((1+E560)^4.5)</f>
        <v/>
      </c>
      <c r="I560" s="77">
        <f>G560+H560+$B$18-$B$19</f>
        <v/>
      </c>
      <c r="J560" s="80">
        <f>IF($B$20=0,0,I560/$B$20)</f>
        <v/>
      </c>
    </row>
    <row r="561">
      <c r="A561" s="12" t="n">
        <v>495</v>
      </c>
      <c r="B561" s="11">
        <f>MAX(-0.2,MIN(0.5,_xlfn.NORM.INV(RAND(),$B$4,$B$5)))</f>
        <v/>
      </c>
      <c r="C561" s="11">
        <f>MAX(0.01,MIN(0.6,_xlfn.NORM.INV(RAND(),$B$6,$B$7)))</f>
        <v/>
      </c>
      <c r="D561" s="11">
        <f>MAX(0,MIN(0.05,_xlfn.NORM.INV(RAND(),$B$10,$B$11)))</f>
        <v/>
      </c>
      <c r="E561" s="11">
        <f>MAX(D561+0.01,MAX(0.03,MIN(0.3,_xlfn.NORM.INV(RAND(),$B$8,$B$9))))</f>
        <v/>
      </c>
      <c r="F561" s="75">
        <f>MAX(3,MIN(25,_xlfn.NORM.INV(RAND(),$B$12,$B$13)))</f>
        <v/>
      </c>
      <c r="G561" s="12">
        <f>SUMPRODUCT($B$14*((C561-$B$17)*(1-$B$15)+$B$17-$B$16)*(1+B561)^{1,2,3,4,5}/((1+E561)^{0.5,1.5,2.5,3.5,4.5}))</f>
        <v/>
      </c>
      <c r="H561" s="12">
        <f>(($B$14*(1+B561)^5*((C561-$B$17)*(1-$B$15)+$B$17-$B$16)*(1+D561)/MAX(E561-D561,0.000001))*$B$21+($B$14*(1+B561)^5*C561*F561)*(1-$B$21))/((1+E561)^4.5)</f>
        <v/>
      </c>
      <c r="I561" s="12">
        <f>G561+H561+$B$18-$B$19</f>
        <v/>
      </c>
      <c r="J561" s="76">
        <f>IF($B$20=0,0,I561/$B$20)</f>
        <v/>
      </c>
    </row>
    <row r="562">
      <c r="A562" s="77" t="n">
        <v>496</v>
      </c>
      <c r="B562" s="78">
        <f>MAX(-0.2,MIN(0.5,_xlfn.NORM.INV(RAND(),$B$4,$B$5)))</f>
        <v/>
      </c>
      <c r="C562" s="78">
        <f>MAX(0.01,MIN(0.6,_xlfn.NORM.INV(RAND(),$B$6,$B$7)))</f>
        <v/>
      </c>
      <c r="D562" s="78">
        <f>MAX(0,MIN(0.05,_xlfn.NORM.INV(RAND(),$B$10,$B$11)))</f>
        <v/>
      </c>
      <c r="E562" s="78">
        <f>MAX(D562+0.01,MAX(0.03,MIN(0.3,_xlfn.NORM.INV(RAND(),$B$8,$B$9))))</f>
        <v/>
      </c>
      <c r="F562" s="79">
        <f>MAX(3,MIN(25,_xlfn.NORM.INV(RAND(),$B$12,$B$13)))</f>
        <v/>
      </c>
      <c r="G562" s="77">
        <f>SUMPRODUCT($B$14*((C562-$B$17)*(1-$B$15)+$B$17-$B$16)*(1+B562)^{1,2,3,4,5}/((1+E562)^{0.5,1.5,2.5,3.5,4.5}))</f>
        <v/>
      </c>
      <c r="H562" s="77">
        <f>(($B$14*(1+B562)^5*((C562-$B$17)*(1-$B$15)+$B$17-$B$16)*(1+D562)/MAX(E562-D562,0.000001))*$B$21+($B$14*(1+B562)^5*C562*F562)*(1-$B$21))/((1+E562)^4.5)</f>
        <v/>
      </c>
      <c r="I562" s="77">
        <f>G562+H562+$B$18-$B$19</f>
        <v/>
      </c>
      <c r="J562" s="80">
        <f>IF($B$20=0,0,I562/$B$20)</f>
        <v/>
      </c>
    </row>
    <row r="563">
      <c r="A563" s="12" t="n">
        <v>497</v>
      </c>
      <c r="B563" s="11">
        <f>MAX(-0.2,MIN(0.5,_xlfn.NORM.INV(RAND(),$B$4,$B$5)))</f>
        <v/>
      </c>
      <c r="C563" s="11">
        <f>MAX(0.01,MIN(0.6,_xlfn.NORM.INV(RAND(),$B$6,$B$7)))</f>
        <v/>
      </c>
      <c r="D563" s="11">
        <f>MAX(0,MIN(0.05,_xlfn.NORM.INV(RAND(),$B$10,$B$11)))</f>
        <v/>
      </c>
      <c r="E563" s="11">
        <f>MAX(D563+0.01,MAX(0.03,MIN(0.3,_xlfn.NORM.INV(RAND(),$B$8,$B$9))))</f>
        <v/>
      </c>
      <c r="F563" s="75">
        <f>MAX(3,MIN(25,_xlfn.NORM.INV(RAND(),$B$12,$B$13)))</f>
        <v/>
      </c>
      <c r="G563" s="12">
        <f>SUMPRODUCT($B$14*((C563-$B$17)*(1-$B$15)+$B$17-$B$16)*(1+B563)^{1,2,3,4,5}/((1+E563)^{0.5,1.5,2.5,3.5,4.5}))</f>
        <v/>
      </c>
      <c r="H563" s="12">
        <f>(($B$14*(1+B563)^5*((C563-$B$17)*(1-$B$15)+$B$17-$B$16)*(1+D563)/MAX(E563-D563,0.000001))*$B$21+($B$14*(1+B563)^5*C563*F563)*(1-$B$21))/((1+E563)^4.5)</f>
        <v/>
      </c>
      <c r="I563" s="12">
        <f>G563+H563+$B$18-$B$19</f>
        <v/>
      </c>
      <c r="J563" s="76">
        <f>IF($B$20=0,0,I563/$B$20)</f>
        <v/>
      </c>
    </row>
    <row r="564">
      <c r="A564" s="77" t="n">
        <v>498</v>
      </c>
      <c r="B564" s="78">
        <f>MAX(-0.2,MIN(0.5,_xlfn.NORM.INV(RAND(),$B$4,$B$5)))</f>
        <v/>
      </c>
      <c r="C564" s="78">
        <f>MAX(0.01,MIN(0.6,_xlfn.NORM.INV(RAND(),$B$6,$B$7)))</f>
        <v/>
      </c>
      <c r="D564" s="78">
        <f>MAX(0,MIN(0.05,_xlfn.NORM.INV(RAND(),$B$10,$B$11)))</f>
        <v/>
      </c>
      <c r="E564" s="78">
        <f>MAX(D564+0.01,MAX(0.03,MIN(0.3,_xlfn.NORM.INV(RAND(),$B$8,$B$9))))</f>
        <v/>
      </c>
      <c r="F564" s="79">
        <f>MAX(3,MIN(25,_xlfn.NORM.INV(RAND(),$B$12,$B$13)))</f>
        <v/>
      </c>
      <c r="G564" s="77">
        <f>SUMPRODUCT($B$14*((C564-$B$17)*(1-$B$15)+$B$17-$B$16)*(1+B564)^{1,2,3,4,5}/((1+E564)^{0.5,1.5,2.5,3.5,4.5}))</f>
        <v/>
      </c>
      <c r="H564" s="77">
        <f>(($B$14*(1+B564)^5*((C564-$B$17)*(1-$B$15)+$B$17-$B$16)*(1+D564)/MAX(E564-D564,0.000001))*$B$21+($B$14*(1+B564)^5*C564*F564)*(1-$B$21))/((1+E564)^4.5)</f>
        <v/>
      </c>
      <c r="I564" s="77">
        <f>G564+H564+$B$18-$B$19</f>
        <v/>
      </c>
      <c r="J564" s="80">
        <f>IF($B$20=0,0,I564/$B$20)</f>
        <v/>
      </c>
    </row>
    <row r="565">
      <c r="A565" s="12" t="n">
        <v>499</v>
      </c>
      <c r="B565" s="11">
        <f>MAX(-0.2,MIN(0.5,_xlfn.NORM.INV(RAND(),$B$4,$B$5)))</f>
        <v/>
      </c>
      <c r="C565" s="11">
        <f>MAX(0.01,MIN(0.6,_xlfn.NORM.INV(RAND(),$B$6,$B$7)))</f>
        <v/>
      </c>
      <c r="D565" s="11">
        <f>MAX(0,MIN(0.05,_xlfn.NORM.INV(RAND(),$B$10,$B$11)))</f>
        <v/>
      </c>
      <c r="E565" s="11">
        <f>MAX(D565+0.01,MAX(0.03,MIN(0.3,_xlfn.NORM.INV(RAND(),$B$8,$B$9))))</f>
        <v/>
      </c>
      <c r="F565" s="75">
        <f>MAX(3,MIN(25,_xlfn.NORM.INV(RAND(),$B$12,$B$13)))</f>
        <v/>
      </c>
      <c r="G565" s="12">
        <f>SUMPRODUCT($B$14*((C565-$B$17)*(1-$B$15)+$B$17-$B$16)*(1+B565)^{1,2,3,4,5}/((1+E565)^{0.5,1.5,2.5,3.5,4.5}))</f>
        <v/>
      </c>
      <c r="H565" s="12">
        <f>(($B$14*(1+B565)^5*((C565-$B$17)*(1-$B$15)+$B$17-$B$16)*(1+D565)/MAX(E565-D565,0.000001))*$B$21+($B$14*(1+B565)^5*C565*F565)*(1-$B$21))/((1+E565)^4.5)</f>
        <v/>
      </c>
      <c r="I565" s="12">
        <f>G565+H565+$B$18-$B$19</f>
        <v/>
      </c>
      <c r="J565" s="76">
        <f>IF($B$20=0,0,I565/$B$20)</f>
        <v/>
      </c>
    </row>
    <row r="566">
      <c r="A566" s="77" t="n">
        <v>500</v>
      </c>
      <c r="B566" s="78">
        <f>MAX(-0.2,MIN(0.5,_xlfn.NORM.INV(RAND(),$B$4,$B$5)))</f>
        <v/>
      </c>
      <c r="C566" s="78">
        <f>MAX(0.01,MIN(0.6,_xlfn.NORM.INV(RAND(),$B$6,$B$7)))</f>
        <v/>
      </c>
      <c r="D566" s="78">
        <f>MAX(0,MIN(0.05,_xlfn.NORM.INV(RAND(),$B$10,$B$11)))</f>
        <v/>
      </c>
      <c r="E566" s="78">
        <f>MAX(D566+0.01,MAX(0.03,MIN(0.3,_xlfn.NORM.INV(RAND(),$B$8,$B$9))))</f>
        <v/>
      </c>
      <c r="F566" s="79">
        <f>MAX(3,MIN(25,_xlfn.NORM.INV(RAND(),$B$12,$B$13)))</f>
        <v/>
      </c>
      <c r="G566" s="77">
        <f>SUMPRODUCT($B$14*((C566-$B$17)*(1-$B$15)+$B$17-$B$16)*(1+B566)^{1,2,3,4,5}/((1+E566)^{0.5,1.5,2.5,3.5,4.5}))</f>
        <v/>
      </c>
      <c r="H566" s="77">
        <f>(($B$14*(1+B566)^5*((C566-$B$17)*(1-$B$15)+$B$17-$B$16)*(1+D566)/MAX(E566-D566,0.000001))*$B$21+($B$14*(1+B566)^5*C566*F566)*(1-$B$21))/((1+E566)^4.5)</f>
        <v/>
      </c>
      <c r="I566" s="77">
        <f>G566+H566+$B$18-$B$19</f>
        <v/>
      </c>
      <c r="J566" s="80">
        <f>IF($B$20=0,0,I566/$B$20)</f>
        <v/>
      </c>
    </row>
    <row r="567">
      <c r="A567" s="12" t="n">
        <v>501</v>
      </c>
      <c r="B567" s="11">
        <f>MAX(-0.2,MIN(0.5,_xlfn.NORM.INV(RAND(),$B$4,$B$5)))</f>
        <v/>
      </c>
      <c r="C567" s="11">
        <f>MAX(0.01,MIN(0.6,_xlfn.NORM.INV(RAND(),$B$6,$B$7)))</f>
        <v/>
      </c>
      <c r="D567" s="11">
        <f>MAX(0,MIN(0.05,_xlfn.NORM.INV(RAND(),$B$10,$B$11)))</f>
        <v/>
      </c>
      <c r="E567" s="11">
        <f>MAX(D567+0.01,MAX(0.03,MIN(0.3,_xlfn.NORM.INV(RAND(),$B$8,$B$9))))</f>
        <v/>
      </c>
      <c r="F567" s="75">
        <f>MAX(3,MIN(25,_xlfn.NORM.INV(RAND(),$B$12,$B$13)))</f>
        <v/>
      </c>
      <c r="G567" s="12">
        <f>SUMPRODUCT($B$14*((C567-$B$17)*(1-$B$15)+$B$17-$B$16)*(1+B567)^{1,2,3,4,5}/((1+E567)^{0.5,1.5,2.5,3.5,4.5}))</f>
        <v/>
      </c>
      <c r="H567" s="12">
        <f>(($B$14*(1+B567)^5*((C567-$B$17)*(1-$B$15)+$B$17-$B$16)*(1+D567)/MAX(E567-D567,0.000001))*$B$21+($B$14*(1+B567)^5*C567*F567)*(1-$B$21))/((1+E567)^4.5)</f>
        <v/>
      </c>
      <c r="I567" s="12">
        <f>G567+H567+$B$18-$B$19</f>
        <v/>
      </c>
      <c r="J567" s="76">
        <f>IF($B$20=0,0,I567/$B$20)</f>
        <v/>
      </c>
    </row>
    <row r="568">
      <c r="A568" s="77" t="n">
        <v>502</v>
      </c>
      <c r="B568" s="78">
        <f>MAX(-0.2,MIN(0.5,_xlfn.NORM.INV(RAND(),$B$4,$B$5)))</f>
        <v/>
      </c>
      <c r="C568" s="78">
        <f>MAX(0.01,MIN(0.6,_xlfn.NORM.INV(RAND(),$B$6,$B$7)))</f>
        <v/>
      </c>
      <c r="D568" s="78">
        <f>MAX(0,MIN(0.05,_xlfn.NORM.INV(RAND(),$B$10,$B$11)))</f>
        <v/>
      </c>
      <c r="E568" s="78">
        <f>MAX(D568+0.01,MAX(0.03,MIN(0.3,_xlfn.NORM.INV(RAND(),$B$8,$B$9))))</f>
        <v/>
      </c>
      <c r="F568" s="79">
        <f>MAX(3,MIN(25,_xlfn.NORM.INV(RAND(),$B$12,$B$13)))</f>
        <v/>
      </c>
      <c r="G568" s="77">
        <f>SUMPRODUCT($B$14*((C568-$B$17)*(1-$B$15)+$B$17-$B$16)*(1+B568)^{1,2,3,4,5}/((1+E568)^{0.5,1.5,2.5,3.5,4.5}))</f>
        <v/>
      </c>
      <c r="H568" s="77">
        <f>(($B$14*(1+B568)^5*((C568-$B$17)*(1-$B$15)+$B$17-$B$16)*(1+D568)/MAX(E568-D568,0.000001))*$B$21+($B$14*(1+B568)^5*C568*F568)*(1-$B$21))/((1+E568)^4.5)</f>
        <v/>
      </c>
      <c r="I568" s="77">
        <f>G568+H568+$B$18-$B$19</f>
        <v/>
      </c>
      <c r="J568" s="80">
        <f>IF($B$20=0,0,I568/$B$20)</f>
        <v/>
      </c>
    </row>
    <row r="569">
      <c r="A569" s="12" t="n">
        <v>503</v>
      </c>
      <c r="B569" s="11">
        <f>MAX(-0.2,MIN(0.5,_xlfn.NORM.INV(RAND(),$B$4,$B$5)))</f>
        <v/>
      </c>
      <c r="C569" s="11">
        <f>MAX(0.01,MIN(0.6,_xlfn.NORM.INV(RAND(),$B$6,$B$7)))</f>
        <v/>
      </c>
      <c r="D569" s="11">
        <f>MAX(0,MIN(0.05,_xlfn.NORM.INV(RAND(),$B$10,$B$11)))</f>
        <v/>
      </c>
      <c r="E569" s="11">
        <f>MAX(D569+0.01,MAX(0.03,MIN(0.3,_xlfn.NORM.INV(RAND(),$B$8,$B$9))))</f>
        <v/>
      </c>
      <c r="F569" s="75">
        <f>MAX(3,MIN(25,_xlfn.NORM.INV(RAND(),$B$12,$B$13)))</f>
        <v/>
      </c>
      <c r="G569" s="12">
        <f>SUMPRODUCT($B$14*((C569-$B$17)*(1-$B$15)+$B$17-$B$16)*(1+B569)^{1,2,3,4,5}/((1+E569)^{0.5,1.5,2.5,3.5,4.5}))</f>
        <v/>
      </c>
      <c r="H569" s="12">
        <f>(($B$14*(1+B569)^5*((C569-$B$17)*(1-$B$15)+$B$17-$B$16)*(1+D569)/MAX(E569-D569,0.000001))*$B$21+($B$14*(1+B569)^5*C569*F569)*(1-$B$21))/((1+E569)^4.5)</f>
        <v/>
      </c>
      <c r="I569" s="12">
        <f>G569+H569+$B$18-$B$19</f>
        <v/>
      </c>
      <c r="J569" s="76">
        <f>IF($B$20=0,0,I569/$B$20)</f>
        <v/>
      </c>
    </row>
    <row r="570">
      <c r="A570" s="77" t="n">
        <v>504</v>
      </c>
      <c r="B570" s="78">
        <f>MAX(-0.2,MIN(0.5,_xlfn.NORM.INV(RAND(),$B$4,$B$5)))</f>
        <v/>
      </c>
      <c r="C570" s="78">
        <f>MAX(0.01,MIN(0.6,_xlfn.NORM.INV(RAND(),$B$6,$B$7)))</f>
        <v/>
      </c>
      <c r="D570" s="78">
        <f>MAX(0,MIN(0.05,_xlfn.NORM.INV(RAND(),$B$10,$B$11)))</f>
        <v/>
      </c>
      <c r="E570" s="78">
        <f>MAX(D570+0.01,MAX(0.03,MIN(0.3,_xlfn.NORM.INV(RAND(),$B$8,$B$9))))</f>
        <v/>
      </c>
      <c r="F570" s="79">
        <f>MAX(3,MIN(25,_xlfn.NORM.INV(RAND(),$B$12,$B$13)))</f>
        <v/>
      </c>
      <c r="G570" s="77">
        <f>SUMPRODUCT($B$14*((C570-$B$17)*(1-$B$15)+$B$17-$B$16)*(1+B570)^{1,2,3,4,5}/((1+E570)^{0.5,1.5,2.5,3.5,4.5}))</f>
        <v/>
      </c>
      <c r="H570" s="77">
        <f>(($B$14*(1+B570)^5*((C570-$B$17)*(1-$B$15)+$B$17-$B$16)*(1+D570)/MAX(E570-D570,0.000001))*$B$21+($B$14*(1+B570)^5*C570*F570)*(1-$B$21))/((1+E570)^4.5)</f>
        <v/>
      </c>
      <c r="I570" s="77">
        <f>G570+H570+$B$18-$B$19</f>
        <v/>
      </c>
      <c r="J570" s="80">
        <f>IF($B$20=0,0,I570/$B$20)</f>
        <v/>
      </c>
    </row>
    <row r="571">
      <c r="A571" s="12" t="n">
        <v>505</v>
      </c>
      <c r="B571" s="11">
        <f>MAX(-0.2,MIN(0.5,_xlfn.NORM.INV(RAND(),$B$4,$B$5)))</f>
        <v/>
      </c>
      <c r="C571" s="11">
        <f>MAX(0.01,MIN(0.6,_xlfn.NORM.INV(RAND(),$B$6,$B$7)))</f>
        <v/>
      </c>
      <c r="D571" s="11">
        <f>MAX(0,MIN(0.05,_xlfn.NORM.INV(RAND(),$B$10,$B$11)))</f>
        <v/>
      </c>
      <c r="E571" s="11">
        <f>MAX(D571+0.01,MAX(0.03,MIN(0.3,_xlfn.NORM.INV(RAND(),$B$8,$B$9))))</f>
        <v/>
      </c>
      <c r="F571" s="75">
        <f>MAX(3,MIN(25,_xlfn.NORM.INV(RAND(),$B$12,$B$13)))</f>
        <v/>
      </c>
      <c r="G571" s="12">
        <f>SUMPRODUCT($B$14*((C571-$B$17)*(1-$B$15)+$B$17-$B$16)*(1+B571)^{1,2,3,4,5}/((1+E571)^{0.5,1.5,2.5,3.5,4.5}))</f>
        <v/>
      </c>
      <c r="H571" s="12">
        <f>(($B$14*(1+B571)^5*((C571-$B$17)*(1-$B$15)+$B$17-$B$16)*(1+D571)/MAX(E571-D571,0.000001))*$B$21+($B$14*(1+B571)^5*C571*F571)*(1-$B$21))/((1+E571)^4.5)</f>
        <v/>
      </c>
      <c r="I571" s="12">
        <f>G571+H571+$B$18-$B$19</f>
        <v/>
      </c>
      <c r="J571" s="76">
        <f>IF($B$20=0,0,I571/$B$20)</f>
        <v/>
      </c>
    </row>
    <row r="572">
      <c r="A572" s="77" t="n">
        <v>506</v>
      </c>
      <c r="B572" s="78">
        <f>MAX(-0.2,MIN(0.5,_xlfn.NORM.INV(RAND(),$B$4,$B$5)))</f>
        <v/>
      </c>
      <c r="C572" s="78">
        <f>MAX(0.01,MIN(0.6,_xlfn.NORM.INV(RAND(),$B$6,$B$7)))</f>
        <v/>
      </c>
      <c r="D572" s="78">
        <f>MAX(0,MIN(0.05,_xlfn.NORM.INV(RAND(),$B$10,$B$11)))</f>
        <v/>
      </c>
      <c r="E572" s="78">
        <f>MAX(D572+0.01,MAX(0.03,MIN(0.3,_xlfn.NORM.INV(RAND(),$B$8,$B$9))))</f>
        <v/>
      </c>
      <c r="F572" s="79">
        <f>MAX(3,MIN(25,_xlfn.NORM.INV(RAND(),$B$12,$B$13)))</f>
        <v/>
      </c>
      <c r="G572" s="77">
        <f>SUMPRODUCT($B$14*((C572-$B$17)*(1-$B$15)+$B$17-$B$16)*(1+B572)^{1,2,3,4,5}/((1+E572)^{0.5,1.5,2.5,3.5,4.5}))</f>
        <v/>
      </c>
      <c r="H572" s="77">
        <f>(($B$14*(1+B572)^5*((C572-$B$17)*(1-$B$15)+$B$17-$B$16)*(1+D572)/MAX(E572-D572,0.000001))*$B$21+($B$14*(1+B572)^5*C572*F572)*(1-$B$21))/((1+E572)^4.5)</f>
        <v/>
      </c>
      <c r="I572" s="77">
        <f>G572+H572+$B$18-$B$19</f>
        <v/>
      </c>
      <c r="J572" s="80">
        <f>IF($B$20=0,0,I572/$B$20)</f>
        <v/>
      </c>
    </row>
    <row r="573">
      <c r="A573" s="12" t="n">
        <v>507</v>
      </c>
      <c r="B573" s="11">
        <f>MAX(-0.2,MIN(0.5,_xlfn.NORM.INV(RAND(),$B$4,$B$5)))</f>
        <v/>
      </c>
      <c r="C573" s="11">
        <f>MAX(0.01,MIN(0.6,_xlfn.NORM.INV(RAND(),$B$6,$B$7)))</f>
        <v/>
      </c>
      <c r="D573" s="11">
        <f>MAX(0,MIN(0.05,_xlfn.NORM.INV(RAND(),$B$10,$B$11)))</f>
        <v/>
      </c>
      <c r="E573" s="11">
        <f>MAX(D573+0.01,MAX(0.03,MIN(0.3,_xlfn.NORM.INV(RAND(),$B$8,$B$9))))</f>
        <v/>
      </c>
      <c r="F573" s="75">
        <f>MAX(3,MIN(25,_xlfn.NORM.INV(RAND(),$B$12,$B$13)))</f>
        <v/>
      </c>
      <c r="G573" s="12">
        <f>SUMPRODUCT($B$14*((C573-$B$17)*(1-$B$15)+$B$17-$B$16)*(1+B573)^{1,2,3,4,5}/((1+E573)^{0.5,1.5,2.5,3.5,4.5}))</f>
        <v/>
      </c>
      <c r="H573" s="12">
        <f>(($B$14*(1+B573)^5*((C573-$B$17)*(1-$B$15)+$B$17-$B$16)*(1+D573)/MAX(E573-D573,0.000001))*$B$21+($B$14*(1+B573)^5*C573*F573)*(1-$B$21))/((1+E573)^4.5)</f>
        <v/>
      </c>
      <c r="I573" s="12">
        <f>G573+H573+$B$18-$B$19</f>
        <v/>
      </c>
      <c r="J573" s="76">
        <f>IF($B$20=0,0,I573/$B$20)</f>
        <v/>
      </c>
    </row>
    <row r="574">
      <c r="A574" s="77" t="n">
        <v>508</v>
      </c>
      <c r="B574" s="78">
        <f>MAX(-0.2,MIN(0.5,_xlfn.NORM.INV(RAND(),$B$4,$B$5)))</f>
        <v/>
      </c>
      <c r="C574" s="78">
        <f>MAX(0.01,MIN(0.6,_xlfn.NORM.INV(RAND(),$B$6,$B$7)))</f>
        <v/>
      </c>
      <c r="D574" s="78">
        <f>MAX(0,MIN(0.05,_xlfn.NORM.INV(RAND(),$B$10,$B$11)))</f>
        <v/>
      </c>
      <c r="E574" s="78">
        <f>MAX(D574+0.01,MAX(0.03,MIN(0.3,_xlfn.NORM.INV(RAND(),$B$8,$B$9))))</f>
        <v/>
      </c>
      <c r="F574" s="79">
        <f>MAX(3,MIN(25,_xlfn.NORM.INV(RAND(),$B$12,$B$13)))</f>
        <v/>
      </c>
      <c r="G574" s="77">
        <f>SUMPRODUCT($B$14*((C574-$B$17)*(1-$B$15)+$B$17-$B$16)*(1+B574)^{1,2,3,4,5}/((1+E574)^{0.5,1.5,2.5,3.5,4.5}))</f>
        <v/>
      </c>
      <c r="H574" s="77">
        <f>(($B$14*(1+B574)^5*((C574-$B$17)*(1-$B$15)+$B$17-$B$16)*(1+D574)/MAX(E574-D574,0.000001))*$B$21+($B$14*(1+B574)^5*C574*F574)*(1-$B$21))/((1+E574)^4.5)</f>
        <v/>
      </c>
      <c r="I574" s="77">
        <f>G574+H574+$B$18-$B$19</f>
        <v/>
      </c>
      <c r="J574" s="80">
        <f>IF($B$20=0,0,I574/$B$20)</f>
        <v/>
      </c>
    </row>
    <row r="575">
      <c r="A575" s="12" t="n">
        <v>509</v>
      </c>
      <c r="B575" s="11">
        <f>MAX(-0.2,MIN(0.5,_xlfn.NORM.INV(RAND(),$B$4,$B$5)))</f>
        <v/>
      </c>
      <c r="C575" s="11">
        <f>MAX(0.01,MIN(0.6,_xlfn.NORM.INV(RAND(),$B$6,$B$7)))</f>
        <v/>
      </c>
      <c r="D575" s="11">
        <f>MAX(0,MIN(0.05,_xlfn.NORM.INV(RAND(),$B$10,$B$11)))</f>
        <v/>
      </c>
      <c r="E575" s="11">
        <f>MAX(D575+0.01,MAX(0.03,MIN(0.3,_xlfn.NORM.INV(RAND(),$B$8,$B$9))))</f>
        <v/>
      </c>
      <c r="F575" s="75">
        <f>MAX(3,MIN(25,_xlfn.NORM.INV(RAND(),$B$12,$B$13)))</f>
        <v/>
      </c>
      <c r="G575" s="12">
        <f>SUMPRODUCT($B$14*((C575-$B$17)*(1-$B$15)+$B$17-$B$16)*(1+B575)^{1,2,3,4,5}/((1+E575)^{0.5,1.5,2.5,3.5,4.5}))</f>
        <v/>
      </c>
      <c r="H575" s="12">
        <f>(($B$14*(1+B575)^5*((C575-$B$17)*(1-$B$15)+$B$17-$B$16)*(1+D575)/MAX(E575-D575,0.000001))*$B$21+($B$14*(1+B575)^5*C575*F575)*(1-$B$21))/((1+E575)^4.5)</f>
        <v/>
      </c>
      <c r="I575" s="12">
        <f>G575+H575+$B$18-$B$19</f>
        <v/>
      </c>
      <c r="J575" s="76">
        <f>IF($B$20=0,0,I575/$B$20)</f>
        <v/>
      </c>
    </row>
    <row r="576">
      <c r="A576" s="77" t="n">
        <v>510</v>
      </c>
      <c r="B576" s="78">
        <f>MAX(-0.2,MIN(0.5,_xlfn.NORM.INV(RAND(),$B$4,$B$5)))</f>
        <v/>
      </c>
      <c r="C576" s="78">
        <f>MAX(0.01,MIN(0.6,_xlfn.NORM.INV(RAND(),$B$6,$B$7)))</f>
        <v/>
      </c>
      <c r="D576" s="78">
        <f>MAX(0,MIN(0.05,_xlfn.NORM.INV(RAND(),$B$10,$B$11)))</f>
        <v/>
      </c>
      <c r="E576" s="78">
        <f>MAX(D576+0.01,MAX(0.03,MIN(0.3,_xlfn.NORM.INV(RAND(),$B$8,$B$9))))</f>
        <v/>
      </c>
      <c r="F576" s="79">
        <f>MAX(3,MIN(25,_xlfn.NORM.INV(RAND(),$B$12,$B$13)))</f>
        <v/>
      </c>
      <c r="G576" s="77">
        <f>SUMPRODUCT($B$14*((C576-$B$17)*(1-$B$15)+$B$17-$B$16)*(1+B576)^{1,2,3,4,5}/((1+E576)^{0.5,1.5,2.5,3.5,4.5}))</f>
        <v/>
      </c>
      <c r="H576" s="77">
        <f>(($B$14*(1+B576)^5*((C576-$B$17)*(1-$B$15)+$B$17-$B$16)*(1+D576)/MAX(E576-D576,0.000001))*$B$21+($B$14*(1+B576)^5*C576*F576)*(1-$B$21))/((1+E576)^4.5)</f>
        <v/>
      </c>
      <c r="I576" s="77">
        <f>G576+H576+$B$18-$B$19</f>
        <v/>
      </c>
      <c r="J576" s="80">
        <f>IF($B$20=0,0,I576/$B$20)</f>
        <v/>
      </c>
    </row>
    <row r="577">
      <c r="A577" s="12" t="n">
        <v>511</v>
      </c>
      <c r="B577" s="11">
        <f>MAX(-0.2,MIN(0.5,_xlfn.NORM.INV(RAND(),$B$4,$B$5)))</f>
        <v/>
      </c>
      <c r="C577" s="11">
        <f>MAX(0.01,MIN(0.6,_xlfn.NORM.INV(RAND(),$B$6,$B$7)))</f>
        <v/>
      </c>
      <c r="D577" s="11">
        <f>MAX(0,MIN(0.05,_xlfn.NORM.INV(RAND(),$B$10,$B$11)))</f>
        <v/>
      </c>
      <c r="E577" s="11">
        <f>MAX(D577+0.01,MAX(0.03,MIN(0.3,_xlfn.NORM.INV(RAND(),$B$8,$B$9))))</f>
        <v/>
      </c>
      <c r="F577" s="75">
        <f>MAX(3,MIN(25,_xlfn.NORM.INV(RAND(),$B$12,$B$13)))</f>
        <v/>
      </c>
      <c r="G577" s="12">
        <f>SUMPRODUCT($B$14*((C577-$B$17)*(1-$B$15)+$B$17-$B$16)*(1+B577)^{1,2,3,4,5}/((1+E577)^{0.5,1.5,2.5,3.5,4.5}))</f>
        <v/>
      </c>
      <c r="H577" s="12">
        <f>(($B$14*(1+B577)^5*((C577-$B$17)*(1-$B$15)+$B$17-$B$16)*(1+D577)/MAX(E577-D577,0.000001))*$B$21+($B$14*(1+B577)^5*C577*F577)*(1-$B$21))/((1+E577)^4.5)</f>
        <v/>
      </c>
      <c r="I577" s="12">
        <f>G577+H577+$B$18-$B$19</f>
        <v/>
      </c>
      <c r="J577" s="76">
        <f>IF($B$20=0,0,I577/$B$20)</f>
        <v/>
      </c>
    </row>
    <row r="578">
      <c r="A578" s="77" t="n">
        <v>512</v>
      </c>
      <c r="B578" s="78">
        <f>MAX(-0.2,MIN(0.5,_xlfn.NORM.INV(RAND(),$B$4,$B$5)))</f>
        <v/>
      </c>
      <c r="C578" s="78">
        <f>MAX(0.01,MIN(0.6,_xlfn.NORM.INV(RAND(),$B$6,$B$7)))</f>
        <v/>
      </c>
      <c r="D578" s="78">
        <f>MAX(0,MIN(0.05,_xlfn.NORM.INV(RAND(),$B$10,$B$11)))</f>
        <v/>
      </c>
      <c r="E578" s="78">
        <f>MAX(D578+0.01,MAX(0.03,MIN(0.3,_xlfn.NORM.INV(RAND(),$B$8,$B$9))))</f>
        <v/>
      </c>
      <c r="F578" s="79">
        <f>MAX(3,MIN(25,_xlfn.NORM.INV(RAND(),$B$12,$B$13)))</f>
        <v/>
      </c>
      <c r="G578" s="77">
        <f>SUMPRODUCT($B$14*((C578-$B$17)*(1-$B$15)+$B$17-$B$16)*(1+B578)^{1,2,3,4,5}/((1+E578)^{0.5,1.5,2.5,3.5,4.5}))</f>
        <v/>
      </c>
      <c r="H578" s="77">
        <f>(($B$14*(1+B578)^5*((C578-$B$17)*(1-$B$15)+$B$17-$B$16)*(1+D578)/MAX(E578-D578,0.000001))*$B$21+($B$14*(1+B578)^5*C578*F578)*(1-$B$21))/((1+E578)^4.5)</f>
        <v/>
      </c>
      <c r="I578" s="77">
        <f>G578+H578+$B$18-$B$19</f>
        <v/>
      </c>
      <c r="J578" s="80">
        <f>IF($B$20=0,0,I578/$B$20)</f>
        <v/>
      </c>
    </row>
    <row r="579">
      <c r="A579" s="12" t="n">
        <v>513</v>
      </c>
      <c r="B579" s="11">
        <f>MAX(-0.2,MIN(0.5,_xlfn.NORM.INV(RAND(),$B$4,$B$5)))</f>
        <v/>
      </c>
      <c r="C579" s="11">
        <f>MAX(0.01,MIN(0.6,_xlfn.NORM.INV(RAND(),$B$6,$B$7)))</f>
        <v/>
      </c>
      <c r="D579" s="11">
        <f>MAX(0,MIN(0.05,_xlfn.NORM.INV(RAND(),$B$10,$B$11)))</f>
        <v/>
      </c>
      <c r="E579" s="11">
        <f>MAX(D579+0.01,MAX(0.03,MIN(0.3,_xlfn.NORM.INV(RAND(),$B$8,$B$9))))</f>
        <v/>
      </c>
      <c r="F579" s="75">
        <f>MAX(3,MIN(25,_xlfn.NORM.INV(RAND(),$B$12,$B$13)))</f>
        <v/>
      </c>
      <c r="G579" s="12">
        <f>SUMPRODUCT($B$14*((C579-$B$17)*(1-$B$15)+$B$17-$B$16)*(1+B579)^{1,2,3,4,5}/((1+E579)^{0.5,1.5,2.5,3.5,4.5}))</f>
        <v/>
      </c>
      <c r="H579" s="12">
        <f>(($B$14*(1+B579)^5*((C579-$B$17)*(1-$B$15)+$B$17-$B$16)*(1+D579)/MAX(E579-D579,0.000001))*$B$21+($B$14*(1+B579)^5*C579*F579)*(1-$B$21))/((1+E579)^4.5)</f>
        <v/>
      </c>
      <c r="I579" s="12">
        <f>G579+H579+$B$18-$B$19</f>
        <v/>
      </c>
      <c r="J579" s="76">
        <f>IF($B$20=0,0,I579/$B$20)</f>
        <v/>
      </c>
    </row>
    <row r="580">
      <c r="A580" s="77" t="n">
        <v>514</v>
      </c>
      <c r="B580" s="78">
        <f>MAX(-0.2,MIN(0.5,_xlfn.NORM.INV(RAND(),$B$4,$B$5)))</f>
        <v/>
      </c>
      <c r="C580" s="78">
        <f>MAX(0.01,MIN(0.6,_xlfn.NORM.INV(RAND(),$B$6,$B$7)))</f>
        <v/>
      </c>
      <c r="D580" s="78">
        <f>MAX(0,MIN(0.05,_xlfn.NORM.INV(RAND(),$B$10,$B$11)))</f>
        <v/>
      </c>
      <c r="E580" s="78">
        <f>MAX(D580+0.01,MAX(0.03,MIN(0.3,_xlfn.NORM.INV(RAND(),$B$8,$B$9))))</f>
        <v/>
      </c>
      <c r="F580" s="79">
        <f>MAX(3,MIN(25,_xlfn.NORM.INV(RAND(),$B$12,$B$13)))</f>
        <v/>
      </c>
      <c r="G580" s="77">
        <f>SUMPRODUCT($B$14*((C580-$B$17)*(1-$B$15)+$B$17-$B$16)*(1+B580)^{1,2,3,4,5}/((1+E580)^{0.5,1.5,2.5,3.5,4.5}))</f>
        <v/>
      </c>
      <c r="H580" s="77">
        <f>(($B$14*(1+B580)^5*((C580-$B$17)*(1-$B$15)+$B$17-$B$16)*(1+D580)/MAX(E580-D580,0.000001))*$B$21+($B$14*(1+B580)^5*C580*F580)*(1-$B$21))/((1+E580)^4.5)</f>
        <v/>
      </c>
      <c r="I580" s="77">
        <f>G580+H580+$B$18-$B$19</f>
        <v/>
      </c>
      <c r="J580" s="80">
        <f>IF($B$20=0,0,I580/$B$20)</f>
        <v/>
      </c>
    </row>
    <row r="581">
      <c r="A581" s="12" t="n">
        <v>515</v>
      </c>
      <c r="B581" s="11">
        <f>MAX(-0.2,MIN(0.5,_xlfn.NORM.INV(RAND(),$B$4,$B$5)))</f>
        <v/>
      </c>
      <c r="C581" s="11">
        <f>MAX(0.01,MIN(0.6,_xlfn.NORM.INV(RAND(),$B$6,$B$7)))</f>
        <v/>
      </c>
      <c r="D581" s="11">
        <f>MAX(0,MIN(0.05,_xlfn.NORM.INV(RAND(),$B$10,$B$11)))</f>
        <v/>
      </c>
      <c r="E581" s="11">
        <f>MAX(D581+0.01,MAX(0.03,MIN(0.3,_xlfn.NORM.INV(RAND(),$B$8,$B$9))))</f>
        <v/>
      </c>
      <c r="F581" s="75">
        <f>MAX(3,MIN(25,_xlfn.NORM.INV(RAND(),$B$12,$B$13)))</f>
        <v/>
      </c>
      <c r="G581" s="12">
        <f>SUMPRODUCT($B$14*((C581-$B$17)*(1-$B$15)+$B$17-$B$16)*(1+B581)^{1,2,3,4,5}/((1+E581)^{0.5,1.5,2.5,3.5,4.5}))</f>
        <v/>
      </c>
      <c r="H581" s="12">
        <f>(($B$14*(1+B581)^5*((C581-$B$17)*(1-$B$15)+$B$17-$B$16)*(1+D581)/MAX(E581-D581,0.000001))*$B$21+($B$14*(1+B581)^5*C581*F581)*(1-$B$21))/((1+E581)^4.5)</f>
        <v/>
      </c>
      <c r="I581" s="12">
        <f>G581+H581+$B$18-$B$19</f>
        <v/>
      </c>
      <c r="J581" s="76">
        <f>IF($B$20=0,0,I581/$B$20)</f>
        <v/>
      </c>
    </row>
    <row r="582">
      <c r="A582" s="77" t="n">
        <v>516</v>
      </c>
      <c r="B582" s="78">
        <f>MAX(-0.2,MIN(0.5,_xlfn.NORM.INV(RAND(),$B$4,$B$5)))</f>
        <v/>
      </c>
      <c r="C582" s="78">
        <f>MAX(0.01,MIN(0.6,_xlfn.NORM.INV(RAND(),$B$6,$B$7)))</f>
        <v/>
      </c>
      <c r="D582" s="78">
        <f>MAX(0,MIN(0.05,_xlfn.NORM.INV(RAND(),$B$10,$B$11)))</f>
        <v/>
      </c>
      <c r="E582" s="78">
        <f>MAX(D582+0.01,MAX(0.03,MIN(0.3,_xlfn.NORM.INV(RAND(),$B$8,$B$9))))</f>
        <v/>
      </c>
      <c r="F582" s="79">
        <f>MAX(3,MIN(25,_xlfn.NORM.INV(RAND(),$B$12,$B$13)))</f>
        <v/>
      </c>
      <c r="G582" s="77">
        <f>SUMPRODUCT($B$14*((C582-$B$17)*(1-$B$15)+$B$17-$B$16)*(1+B582)^{1,2,3,4,5}/((1+E582)^{0.5,1.5,2.5,3.5,4.5}))</f>
        <v/>
      </c>
      <c r="H582" s="77">
        <f>(($B$14*(1+B582)^5*((C582-$B$17)*(1-$B$15)+$B$17-$B$16)*(1+D582)/MAX(E582-D582,0.000001))*$B$21+($B$14*(1+B582)^5*C582*F582)*(1-$B$21))/((1+E582)^4.5)</f>
        <v/>
      </c>
      <c r="I582" s="77">
        <f>G582+H582+$B$18-$B$19</f>
        <v/>
      </c>
      <c r="J582" s="80">
        <f>IF($B$20=0,0,I582/$B$20)</f>
        <v/>
      </c>
    </row>
    <row r="583">
      <c r="A583" s="12" t="n">
        <v>517</v>
      </c>
      <c r="B583" s="11">
        <f>MAX(-0.2,MIN(0.5,_xlfn.NORM.INV(RAND(),$B$4,$B$5)))</f>
        <v/>
      </c>
      <c r="C583" s="11">
        <f>MAX(0.01,MIN(0.6,_xlfn.NORM.INV(RAND(),$B$6,$B$7)))</f>
        <v/>
      </c>
      <c r="D583" s="11">
        <f>MAX(0,MIN(0.05,_xlfn.NORM.INV(RAND(),$B$10,$B$11)))</f>
        <v/>
      </c>
      <c r="E583" s="11">
        <f>MAX(D583+0.01,MAX(0.03,MIN(0.3,_xlfn.NORM.INV(RAND(),$B$8,$B$9))))</f>
        <v/>
      </c>
      <c r="F583" s="75">
        <f>MAX(3,MIN(25,_xlfn.NORM.INV(RAND(),$B$12,$B$13)))</f>
        <v/>
      </c>
      <c r="G583" s="12">
        <f>SUMPRODUCT($B$14*((C583-$B$17)*(1-$B$15)+$B$17-$B$16)*(1+B583)^{1,2,3,4,5}/((1+E583)^{0.5,1.5,2.5,3.5,4.5}))</f>
        <v/>
      </c>
      <c r="H583" s="12">
        <f>(($B$14*(1+B583)^5*((C583-$B$17)*(1-$B$15)+$B$17-$B$16)*(1+D583)/MAX(E583-D583,0.000001))*$B$21+($B$14*(1+B583)^5*C583*F583)*(1-$B$21))/((1+E583)^4.5)</f>
        <v/>
      </c>
      <c r="I583" s="12">
        <f>G583+H583+$B$18-$B$19</f>
        <v/>
      </c>
      <c r="J583" s="76">
        <f>IF($B$20=0,0,I583/$B$20)</f>
        <v/>
      </c>
    </row>
    <row r="584">
      <c r="A584" s="77" t="n">
        <v>518</v>
      </c>
      <c r="B584" s="78">
        <f>MAX(-0.2,MIN(0.5,_xlfn.NORM.INV(RAND(),$B$4,$B$5)))</f>
        <v/>
      </c>
      <c r="C584" s="78">
        <f>MAX(0.01,MIN(0.6,_xlfn.NORM.INV(RAND(),$B$6,$B$7)))</f>
        <v/>
      </c>
      <c r="D584" s="78">
        <f>MAX(0,MIN(0.05,_xlfn.NORM.INV(RAND(),$B$10,$B$11)))</f>
        <v/>
      </c>
      <c r="E584" s="78">
        <f>MAX(D584+0.01,MAX(0.03,MIN(0.3,_xlfn.NORM.INV(RAND(),$B$8,$B$9))))</f>
        <v/>
      </c>
      <c r="F584" s="79">
        <f>MAX(3,MIN(25,_xlfn.NORM.INV(RAND(),$B$12,$B$13)))</f>
        <v/>
      </c>
      <c r="G584" s="77">
        <f>SUMPRODUCT($B$14*((C584-$B$17)*(1-$B$15)+$B$17-$B$16)*(1+B584)^{1,2,3,4,5}/((1+E584)^{0.5,1.5,2.5,3.5,4.5}))</f>
        <v/>
      </c>
      <c r="H584" s="77">
        <f>(($B$14*(1+B584)^5*((C584-$B$17)*(1-$B$15)+$B$17-$B$16)*(1+D584)/MAX(E584-D584,0.000001))*$B$21+($B$14*(1+B584)^5*C584*F584)*(1-$B$21))/((1+E584)^4.5)</f>
        <v/>
      </c>
      <c r="I584" s="77">
        <f>G584+H584+$B$18-$B$19</f>
        <v/>
      </c>
      <c r="J584" s="80">
        <f>IF($B$20=0,0,I584/$B$20)</f>
        <v/>
      </c>
    </row>
    <row r="585">
      <c r="A585" s="12" t="n">
        <v>519</v>
      </c>
      <c r="B585" s="11">
        <f>MAX(-0.2,MIN(0.5,_xlfn.NORM.INV(RAND(),$B$4,$B$5)))</f>
        <v/>
      </c>
      <c r="C585" s="11">
        <f>MAX(0.01,MIN(0.6,_xlfn.NORM.INV(RAND(),$B$6,$B$7)))</f>
        <v/>
      </c>
      <c r="D585" s="11">
        <f>MAX(0,MIN(0.05,_xlfn.NORM.INV(RAND(),$B$10,$B$11)))</f>
        <v/>
      </c>
      <c r="E585" s="11">
        <f>MAX(D585+0.01,MAX(0.03,MIN(0.3,_xlfn.NORM.INV(RAND(),$B$8,$B$9))))</f>
        <v/>
      </c>
      <c r="F585" s="75">
        <f>MAX(3,MIN(25,_xlfn.NORM.INV(RAND(),$B$12,$B$13)))</f>
        <v/>
      </c>
      <c r="G585" s="12">
        <f>SUMPRODUCT($B$14*((C585-$B$17)*(1-$B$15)+$B$17-$B$16)*(1+B585)^{1,2,3,4,5}/((1+E585)^{0.5,1.5,2.5,3.5,4.5}))</f>
        <v/>
      </c>
      <c r="H585" s="12">
        <f>(($B$14*(1+B585)^5*((C585-$B$17)*(1-$B$15)+$B$17-$B$16)*(1+D585)/MAX(E585-D585,0.000001))*$B$21+($B$14*(1+B585)^5*C585*F585)*(1-$B$21))/((1+E585)^4.5)</f>
        <v/>
      </c>
      <c r="I585" s="12">
        <f>G585+H585+$B$18-$B$19</f>
        <v/>
      </c>
      <c r="J585" s="76">
        <f>IF($B$20=0,0,I585/$B$20)</f>
        <v/>
      </c>
    </row>
    <row r="586">
      <c r="A586" s="77" t="n">
        <v>520</v>
      </c>
      <c r="B586" s="78">
        <f>MAX(-0.2,MIN(0.5,_xlfn.NORM.INV(RAND(),$B$4,$B$5)))</f>
        <v/>
      </c>
      <c r="C586" s="78">
        <f>MAX(0.01,MIN(0.6,_xlfn.NORM.INV(RAND(),$B$6,$B$7)))</f>
        <v/>
      </c>
      <c r="D586" s="78">
        <f>MAX(0,MIN(0.05,_xlfn.NORM.INV(RAND(),$B$10,$B$11)))</f>
        <v/>
      </c>
      <c r="E586" s="78">
        <f>MAX(D586+0.01,MAX(0.03,MIN(0.3,_xlfn.NORM.INV(RAND(),$B$8,$B$9))))</f>
        <v/>
      </c>
      <c r="F586" s="79">
        <f>MAX(3,MIN(25,_xlfn.NORM.INV(RAND(),$B$12,$B$13)))</f>
        <v/>
      </c>
      <c r="G586" s="77">
        <f>SUMPRODUCT($B$14*((C586-$B$17)*(1-$B$15)+$B$17-$B$16)*(1+B586)^{1,2,3,4,5}/((1+E586)^{0.5,1.5,2.5,3.5,4.5}))</f>
        <v/>
      </c>
      <c r="H586" s="77">
        <f>(($B$14*(1+B586)^5*((C586-$B$17)*(1-$B$15)+$B$17-$B$16)*(1+D586)/MAX(E586-D586,0.000001))*$B$21+($B$14*(1+B586)^5*C586*F586)*(1-$B$21))/((1+E586)^4.5)</f>
        <v/>
      </c>
      <c r="I586" s="77">
        <f>G586+H586+$B$18-$B$19</f>
        <v/>
      </c>
      <c r="J586" s="80">
        <f>IF($B$20=0,0,I586/$B$20)</f>
        <v/>
      </c>
    </row>
    <row r="587">
      <c r="A587" s="12" t="n">
        <v>521</v>
      </c>
      <c r="B587" s="11">
        <f>MAX(-0.2,MIN(0.5,_xlfn.NORM.INV(RAND(),$B$4,$B$5)))</f>
        <v/>
      </c>
      <c r="C587" s="11">
        <f>MAX(0.01,MIN(0.6,_xlfn.NORM.INV(RAND(),$B$6,$B$7)))</f>
        <v/>
      </c>
      <c r="D587" s="11">
        <f>MAX(0,MIN(0.05,_xlfn.NORM.INV(RAND(),$B$10,$B$11)))</f>
        <v/>
      </c>
      <c r="E587" s="11">
        <f>MAX(D587+0.01,MAX(0.03,MIN(0.3,_xlfn.NORM.INV(RAND(),$B$8,$B$9))))</f>
        <v/>
      </c>
      <c r="F587" s="75">
        <f>MAX(3,MIN(25,_xlfn.NORM.INV(RAND(),$B$12,$B$13)))</f>
        <v/>
      </c>
      <c r="G587" s="12">
        <f>SUMPRODUCT($B$14*((C587-$B$17)*(1-$B$15)+$B$17-$B$16)*(1+B587)^{1,2,3,4,5}/((1+E587)^{0.5,1.5,2.5,3.5,4.5}))</f>
        <v/>
      </c>
      <c r="H587" s="12">
        <f>(($B$14*(1+B587)^5*((C587-$B$17)*(1-$B$15)+$B$17-$B$16)*(1+D587)/MAX(E587-D587,0.000001))*$B$21+($B$14*(1+B587)^5*C587*F587)*(1-$B$21))/((1+E587)^4.5)</f>
        <v/>
      </c>
      <c r="I587" s="12">
        <f>G587+H587+$B$18-$B$19</f>
        <v/>
      </c>
      <c r="J587" s="76">
        <f>IF($B$20=0,0,I587/$B$20)</f>
        <v/>
      </c>
    </row>
    <row r="588">
      <c r="A588" s="77" t="n">
        <v>522</v>
      </c>
      <c r="B588" s="78">
        <f>MAX(-0.2,MIN(0.5,_xlfn.NORM.INV(RAND(),$B$4,$B$5)))</f>
        <v/>
      </c>
      <c r="C588" s="78">
        <f>MAX(0.01,MIN(0.6,_xlfn.NORM.INV(RAND(),$B$6,$B$7)))</f>
        <v/>
      </c>
      <c r="D588" s="78">
        <f>MAX(0,MIN(0.05,_xlfn.NORM.INV(RAND(),$B$10,$B$11)))</f>
        <v/>
      </c>
      <c r="E588" s="78">
        <f>MAX(D588+0.01,MAX(0.03,MIN(0.3,_xlfn.NORM.INV(RAND(),$B$8,$B$9))))</f>
        <v/>
      </c>
      <c r="F588" s="79">
        <f>MAX(3,MIN(25,_xlfn.NORM.INV(RAND(),$B$12,$B$13)))</f>
        <v/>
      </c>
      <c r="G588" s="77">
        <f>SUMPRODUCT($B$14*((C588-$B$17)*(1-$B$15)+$B$17-$B$16)*(1+B588)^{1,2,3,4,5}/((1+E588)^{0.5,1.5,2.5,3.5,4.5}))</f>
        <v/>
      </c>
      <c r="H588" s="77">
        <f>(($B$14*(1+B588)^5*((C588-$B$17)*(1-$B$15)+$B$17-$B$16)*(1+D588)/MAX(E588-D588,0.000001))*$B$21+($B$14*(1+B588)^5*C588*F588)*(1-$B$21))/((1+E588)^4.5)</f>
        <v/>
      </c>
      <c r="I588" s="77">
        <f>G588+H588+$B$18-$B$19</f>
        <v/>
      </c>
      <c r="J588" s="80">
        <f>IF($B$20=0,0,I588/$B$20)</f>
        <v/>
      </c>
    </row>
    <row r="589">
      <c r="A589" s="12" t="n">
        <v>523</v>
      </c>
      <c r="B589" s="11">
        <f>MAX(-0.2,MIN(0.5,_xlfn.NORM.INV(RAND(),$B$4,$B$5)))</f>
        <v/>
      </c>
      <c r="C589" s="11">
        <f>MAX(0.01,MIN(0.6,_xlfn.NORM.INV(RAND(),$B$6,$B$7)))</f>
        <v/>
      </c>
      <c r="D589" s="11">
        <f>MAX(0,MIN(0.05,_xlfn.NORM.INV(RAND(),$B$10,$B$11)))</f>
        <v/>
      </c>
      <c r="E589" s="11">
        <f>MAX(D589+0.01,MAX(0.03,MIN(0.3,_xlfn.NORM.INV(RAND(),$B$8,$B$9))))</f>
        <v/>
      </c>
      <c r="F589" s="75">
        <f>MAX(3,MIN(25,_xlfn.NORM.INV(RAND(),$B$12,$B$13)))</f>
        <v/>
      </c>
      <c r="G589" s="12">
        <f>SUMPRODUCT($B$14*((C589-$B$17)*(1-$B$15)+$B$17-$B$16)*(1+B589)^{1,2,3,4,5}/((1+E589)^{0.5,1.5,2.5,3.5,4.5}))</f>
        <v/>
      </c>
      <c r="H589" s="12">
        <f>(($B$14*(1+B589)^5*((C589-$B$17)*(1-$B$15)+$B$17-$B$16)*(1+D589)/MAX(E589-D589,0.000001))*$B$21+($B$14*(1+B589)^5*C589*F589)*(1-$B$21))/((1+E589)^4.5)</f>
        <v/>
      </c>
      <c r="I589" s="12">
        <f>G589+H589+$B$18-$B$19</f>
        <v/>
      </c>
      <c r="J589" s="76">
        <f>IF($B$20=0,0,I589/$B$20)</f>
        <v/>
      </c>
    </row>
    <row r="590">
      <c r="A590" s="77" t="n">
        <v>524</v>
      </c>
      <c r="B590" s="78">
        <f>MAX(-0.2,MIN(0.5,_xlfn.NORM.INV(RAND(),$B$4,$B$5)))</f>
        <v/>
      </c>
      <c r="C590" s="78">
        <f>MAX(0.01,MIN(0.6,_xlfn.NORM.INV(RAND(),$B$6,$B$7)))</f>
        <v/>
      </c>
      <c r="D590" s="78">
        <f>MAX(0,MIN(0.05,_xlfn.NORM.INV(RAND(),$B$10,$B$11)))</f>
        <v/>
      </c>
      <c r="E590" s="78">
        <f>MAX(D590+0.01,MAX(0.03,MIN(0.3,_xlfn.NORM.INV(RAND(),$B$8,$B$9))))</f>
        <v/>
      </c>
      <c r="F590" s="79">
        <f>MAX(3,MIN(25,_xlfn.NORM.INV(RAND(),$B$12,$B$13)))</f>
        <v/>
      </c>
      <c r="G590" s="77">
        <f>SUMPRODUCT($B$14*((C590-$B$17)*(1-$B$15)+$B$17-$B$16)*(1+B590)^{1,2,3,4,5}/((1+E590)^{0.5,1.5,2.5,3.5,4.5}))</f>
        <v/>
      </c>
      <c r="H590" s="77">
        <f>(($B$14*(1+B590)^5*((C590-$B$17)*(1-$B$15)+$B$17-$B$16)*(1+D590)/MAX(E590-D590,0.000001))*$B$21+($B$14*(1+B590)^5*C590*F590)*(1-$B$21))/((1+E590)^4.5)</f>
        <v/>
      </c>
      <c r="I590" s="77">
        <f>G590+H590+$B$18-$B$19</f>
        <v/>
      </c>
      <c r="J590" s="80">
        <f>IF($B$20=0,0,I590/$B$20)</f>
        <v/>
      </c>
    </row>
    <row r="591">
      <c r="A591" s="12" t="n">
        <v>525</v>
      </c>
      <c r="B591" s="11">
        <f>MAX(-0.2,MIN(0.5,_xlfn.NORM.INV(RAND(),$B$4,$B$5)))</f>
        <v/>
      </c>
      <c r="C591" s="11">
        <f>MAX(0.01,MIN(0.6,_xlfn.NORM.INV(RAND(),$B$6,$B$7)))</f>
        <v/>
      </c>
      <c r="D591" s="11">
        <f>MAX(0,MIN(0.05,_xlfn.NORM.INV(RAND(),$B$10,$B$11)))</f>
        <v/>
      </c>
      <c r="E591" s="11">
        <f>MAX(D591+0.01,MAX(0.03,MIN(0.3,_xlfn.NORM.INV(RAND(),$B$8,$B$9))))</f>
        <v/>
      </c>
      <c r="F591" s="75">
        <f>MAX(3,MIN(25,_xlfn.NORM.INV(RAND(),$B$12,$B$13)))</f>
        <v/>
      </c>
      <c r="G591" s="12">
        <f>SUMPRODUCT($B$14*((C591-$B$17)*(1-$B$15)+$B$17-$B$16)*(1+B591)^{1,2,3,4,5}/((1+E591)^{0.5,1.5,2.5,3.5,4.5}))</f>
        <v/>
      </c>
      <c r="H591" s="12">
        <f>(($B$14*(1+B591)^5*((C591-$B$17)*(1-$B$15)+$B$17-$B$16)*(1+D591)/MAX(E591-D591,0.000001))*$B$21+($B$14*(1+B591)^5*C591*F591)*(1-$B$21))/((1+E591)^4.5)</f>
        <v/>
      </c>
      <c r="I591" s="12">
        <f>G591+H591+$B$18-$B$19</f>
        <v/>
      </c>
      <c r="J591" s="76">
        <f>IF($B$20=0,0,I591/$B$20)</f>
        <v/>
      </c>
    </row>
    <row r="592">
      <c r="A592" s="77" t="n">
        <v>526</v>
      </c>
      <c r="B592" s="78">
        <f>MAX(-0.2,MIN(0.5,_xlfn.NORM.INV(RAND(),$B$4,$B$5)))</f>
        <v/>
      </c>
      <c r="C592" s="78">
        <f>MAX(0.01,MIN(0.6,_xlfn.NORM.INV(RAND(),$B$6,$B$7)))</f>
        <v/>
      </c>
      <c r="D592" s="78">
        <f>MAX(0,MIN(0.05,_xlfn.NORM.INV(RAND(),$B$10,$B$11)))</f>
        <v/>
      </c>
      <c r="E592" s="78">
        <f>MAX(D592+0.01,MAX(0.03,MIN(0.3,_xlfn.NORM.INV(RAND(),$B$8,$B$9))))</f>
        <v/>
      </c>
      <c r="F592" s="79">
        <f>MAX(3,MIN(25,_xlfn.NORM.INV(RAND(),$B$12,$B$13)))</f>
        <v/>
      </c>
      <c r="G592" s="77">
        <f>SUMPRODUCT($B$14*((C592-$B$17)*(1-$B$15)+$B$17-$B$16)*(1+B592)^{1,2,3,4,5}/((1+E592)^{0.5,1.5,2.5,3.5,4.5}))</f>
        <v/>
      </c>
      <c r="H592" s="77">
        <f>(($B$14*(1+B592)^5*((C592-$B$17)*(1-$B$15)+$B$17-$B$16)*(1+D592)/MAX(E592-D592,0.000001))*$B$21+($B$14*(1+B592)^5*C592*F592)*(1-$B$21))/((1+E592)^4.5)</f>
        <v/>
      </c>
      <c r="I592" s="77">
        <f>G592+H592+$B$18-$B$19</f>
        <v/>
      </c>
      <c r="J592" s="80">
        <f>IF($B$20=0,0,I592/$B$20)</f>
        <v/>
      </c>
    </row>
    <row r="593">
      <c r="A593" s="12" t="n">
        <v>527</v>
      </c>
      <c r="B593" s="11">
        <f>MAX(-0.2,MIN(0.5,_xlfn.NORM.INV(RAND(),$B$4,$B$5)))</f>
        <v/>
      </c>
      <c r="C593" s="11">
        <f>MAX(0.01,MIN(0.6,_xlfn.NORM.INV(RAND(),$B$6,$B$7)))</f>
        <v/>
      </c>
      <c r="D593" s="11">
        <f>MAX(0,MIN(0.05,_xlfn.NORM.INV(RAND(),$B$10,$B$11)))</f>
        <v/>
      </c>
      <c r="E593" s="11">
        <f>MAX(D593+0.01,MAX(0.03,MIN(0.3,_xlfn.NORM.INV(RAND(),$B$8,$B$9))))</f>
        <v/>
      </c>
      <c r="F593" s="75">
        <f>MAX(3,MIN(25,_xlfn.NORM.INV(RAND(),$B$12,$B$13)))</f>
        <v/>
      </c>
      <c r="G593" s="12">
        <f>SUMPRODUCT($B$14*((C593-$B$17)*(1-$B$15)+$B$17-$B$16)*(1+B593)^{1,2,3,4,5}/((1+E593)^{0.5,1.5,2.5,3.5,4.5}))</f>
        <v/>
      </c>
      <c r="H593" s="12">
        <f>(($B$14*(1+B593)^5*((C593-$B$17)*(1-$B$15)+$B$17-$B$16)*(1+D593)/MAX(E593-D593,0.000001))*$B$21+($B$14*(1+B593)^5*C593*F593)*(1-$B$21))/((1+E593)^4.5)</f>
        <v/>
      </c>
      <c r="I593" s="12">
        <f>G593+H593+$B$18-$B$19</f>
        <v/>
      </c>
      <c r="J593" s="76">
        <f>IF($B$20=0,0,I593/$B$20)</f>
        <v/>
      </c>
    </row>
    <row r="594">
      <c r="A594" s="77" t="n">
        <v>528</v>
      </c>
      <c r="B594" s="78">
        <f>MAX(-0.2,MIN(0.5,_xlfn.NORM.INV(RAND(),$B$4,$B$5)))</f>
        <v/>
      </c>
      <c r="C594" s="78">
        <f>MAX(0.01,MIN(0.6,_xlfn.NORM.INV(RAND(),$B$6,$B$7)))</f>
        <v/>
      </c>
      <c r="D594" s="78">
        <f>MAX(0,MIN(0.05,_xlfn.NORM.INV(RAND(),$B$10,$B$11)))</f>
        <v/>
      </c>
      <c r="E594" s="78">
        <f>MAX(D594+0.01,MAX(0.03,MIN(0.3,_xlfn.NORM.INV(RAND(),$B$8,$B$9))))</f>
        <v/>
      </c>
      <c r="F594" s="79">
        <f>MAX(3,MIN(25,_xlfn.NORM.INV(RAND(),$B$12,$B$13)))</f>
        <v/>
      </c>
      <c r="G594" s="77">
        <f>SUMPRODUCT($B$14*((C594-$B$17)*(1-$B$15)+$B$17-$B$16)*(1+B594)^{1,2,3,4,5}/((1+E594)^{0.5,1.5,2.5,3.5,4.5}))</f>
        <v/>
      </c>
      <c r="H594" s="77">
        <f>(($B$14*(1+B594)^5*((C594-$B$17)*(1-$B$15)+$B$17-$B$16)*(1+D594)/MAX(E594-D594,0.000001))*$B$21+($B$14*(1+B594)^5*C594*F594)*(1-$B$21))/((1+E594)^4.5)</f>
        <v/>
      </c>
      <c r="I594" s="77">
        <f>G594+H594+$B$18-$B$19</f>
        <v/>
      </c>
      <c r="J594" s="80">
        <f>IF($B$20=0,0,I594/$B$20)</f>
        <v/>
      </c>
    </row>
    <row r="595">
      <c r="A595" s="12" t="n">
        <v>529</v>
      </c>
      <c r="B595" s="11">
        <f>MAX(-0.2,MIN(0.5,_xlfn.NORM.INV(RAND(),$B$4,$B$5)))</f>
        <v/>
      </c>
      <c r="C595" s="11">
        <f>MAX(0.01,MIN(0.6,_xlfn.NORM.INV(RAND(),$B$6,$B$7)))</f>
        <v/>
      </c>
      <c r="D595" s="11">
        <f>MAX(0,MIN(0.05,_xlfn.NORM.INV(RAND(),$B$10,$B$11)))</f>
        <v/>
      </c>
      <c r="E595" s="11">
        <f>MAX(D595+0.01,MAX(0.03,MIN(0.3,_xlfn.NORM.INV(RAND(),$B$8,$B$9))))</f>
        <v/>
      </c>
      <c r="F595" s="75">
        <f>MAX(3,MIN(25,_xlfn.NORM.INV(RAND(),$B$12,$B$13)))</f>
        <v/>
      </c>
      <c r="G595" s="12">
        <f>SUMPRODUCT($B$14*((C595-$B$17)*(1-$B$15)+$B$17-$B$16)*(1+B595)^{1,2,3,4,5}/((1+E595)^{0.5,1.5,2.5,3.5,4.5}))</f>
        <v/>
      </c>
      <c r="H595" s="12">
        <f>(($B$14*(1+B595)^5*((C595-$B$17)*(1-$B$15)+$B$17-$B$16)*(1+D595)/MAX(E595-D595,0.000001))*$B$21+($B$14*(1+B595)^5*C595*F595)*(1-$B$21))/((1+E595)^4.5)</f>
        <v/>
      </c>
      <c r="I595" s="12">
        <f>G595+H595+$B$18-$B$19</f>
        <v/>
      </c>
      <c r="J595" s="76">
        <f>IF($B$20=0,0,I595/$B$20)</f>
        <v/>
      </c>
    </row>
    <row r="596">
      <c r="A596" s="77" t="n">
        <v>530</v>
      </c>
      <c r="B596" s="78">
        <f>MAX(-0.2,MIN(0.5,_xlfn.NORM.INV(RAND(),$B$4,$B$5)))</f>
        <v/>
      </c>
      <c r="C596" s="78">
        <f>MAX(0.01,MIN(0.6,_xlfn.NORM.INV(RAND(),$B$6,$B$7)))</f>
        <v/>
      </c>
      <c r="D596" s="78">
        <f>MAX(0,MIN(0.05,_xlfn.NORM.INV(RAND(),$B$10,$B$11)))</f>
        <v/>
      </c>
      <c r="E596" s="78">
        <f>MAX(D596+0.01,MAX(0.03,MIN(0.3,_xlfn.NORM.INV(RAND(),$B$8,$B$9))))</f>
        <v/>
      </c>
      <c r="F596" s="79">
        <f>MAX(3,MIN(25,_xlfn.NORM.INV(RAND(),$B$12,$B$13)))</f>
        <v/>
      </c>
      <c r="G596" s="77">
        <f>SUMPRODUCT($B$14*((C596-$B$17)*(1-$B$15)+$B$17-$B$16)*(1+B596)^{1,2,3,4,5}/((1+E596)^{0.5,1.5,2.5,3.5,4.5}))</f>
        <v/>
      </c>
      <c r="H596" s="77">
        <f>(($B$14*(1+B596)^5*((C596-$B$17)*(1-$B$15)+$B$17-$B$16)*(1+D596)/MAX(E596-D596,0.000001))*$B$21+($B$14*(1+B596)^5*C596*F596)*(1-$B$21))/((1+E596)^4.5)</f>
        <v/>
      </c>
      <c r="I596" s="77">
        <f>G596+H596+$B$18-$B$19</f>
        <v/>
      </c>
      <c r="J596" s="80">
        <f>IF($B$20=0,0,I596/$B$20)</f>
        <v/>
      </c>
    </row>
    <row r="597">
      <c r="A597" s="12" t="n">
        <v>531</v>
      </c>
      <c r="B597" s="11">
        <f>MAX(-0.2,MIN(0.5,_xlfn.NORM.INV(RAND(),$B$4,$B$5)))</f>
        <v/>
      </c>
      <c r="C597" s="11">
        <f>MAX(0.01,MIN(0.6,_xlfn.NORM.INV(RAND(),$B$6,$B$7)))</f>
        <v/>
      </c>
      <c r="D597" s="11">
        <f>MAX(0,MIN(0.05,_xlfn.NORM.INV(RAND(),$B$10,$B$11)))</f>
        <v/>
      </c>
      <c r="E597" s="11">
        <f>MAX(D597+0.01,MAX(0.03,MIN(0.3,_xlfn.NORM.INV(RAND(),$B$8,$B$9))))</f>
        <v/>
      </c>
      <c r="F597" s="75">
        <f>MAX(3,MIN(25,_xlfn.NORM.INV(RAND(),$B$12,$B$13)))</f>
        <v/>
      </c>
      <c r="G597" s="12">
        <f>SUMPRODUCT($B$14*((C597-$B$17)*(1-$B$15)+$B$17-$B$16)*(1+B597)^{1,2,3,4,5}/((1+E597)^{0.5,1.5,2.5,3.5,4.5}))</f>
        <v/>
      </c>
      <c r="H597" s="12">
        <f>(($B$14*(1+B597)^5*((C597-$B$17)*(1-$B$15)+$B$17-$B$16)*(1+D597)/MAX(E597-D597,0.000001))*$B$21+($B$14*(1+B597)^5*C597*F597)*(1-$B$21))/((1+E597)^4.5)</f>
        <v/>
      </c>
      <c r="I597" s="12">
        <f>G597+H597+$B$18-$B$19</f>
        <v/>
      </c>
      <c r="J597" s="76">
        <f>IF($B$20=0,0,I597/$B$20)</f>
        <v/>
      </c>
    </row>
    <row r="598">
      <c r="A598" s="77" t="n">
        <v>532</v>
      </c>
      <c r="B598" s="78">
        <f>MAX(-0.2,MIN(0.5,_xlfn.NORM.INV(RAND(),$B$4,$B$5)))</f>
        <v/>
      </c>
      <c r="C598" s="78">
        <f>MAX(0.01,MIN(0.6,_xlfn.NORM.INV(RAND(),$B$6,$B$7)))</f>
        <v/>
      </c>
      <c r="D598" s="78">
        <f>MAX(0,MIN(0.05,_xlfn.NORM.INV(RAND(),$B$10,$B$11)))</f>
        <v/>
      </c>
      <c r="E598" s="78">
        <f>MAX(D598+0.01,MAX(0.03,MIN(0.3,_xlfn.NORM.INV(RAND(),$B$8,$B$9))))</f>
        <v/>
      </c>
      <c r="F598" s="79">
        <f>MAX(3,MIN(25,_xlfn.NORM.INV(RAND(),$B$12,$B$13)))</f>
        <v/>
      </c>
      <c r="G598" s="77">
        <f>SUMPRODUCT($B$14*((C598-$B$17)*(1-$B$15)+$B$17-$B$16)*(1+B598)^{1,2,3,4,5}/((1+E598)^{0.5,1.5,2.5,3.5,4.5}))</f>
        <v/>
      </c>
      <c r="H598" s="77">
        <f>(($B$14*(1+B598)^5*((C598-$B$17)*(1-$B$15)+$B$17-$B$16)*(1+D598)/MAX(E598-D598,0.000001))*$B$21+($B$14*(1+B598)^5*C598*F598)*(1-$B$21))/((1+E598)^4.5)</f>
        <v/>
      </c>
      <c r="I598" s="77">
        <f>G598+H598+$B$18-$B$19</f>
        <v/>
      </c>
      <c r="J598" s="80">
        <f>IF($B$20=0,0,I598/$B$20)</f>
        <v/>
      </c>
    </row>
    <row r="599">
      <c r="A599" s="12" t="n">
        <v>533</v>
      </c>
      <c r="B599" s="11">
        <f>MAX(-0.2,MIN(0.5,_xlfn.NORM.INV(RAND(),$B$4,$B$5)))</f>
        <v/>
      </c>
      <c r="C599" s="11">
        <f>MAX(0.01,MIN(0.6,_xlfn.NORM.INV(RAND(),$B$6,$B$7)))</f>
        <v/>
      </c>
      <c r="D599" s="11">
        <f>MAX(0,MIN(0.05,_xlfn.NORM.INV(RAND(),$B$10,$B$11)))</f>
        <v/>
      </c>
      <c r="E599" s="11">
        <f>MAX(D599+0.01,MAX(0.03,MIN(0.3,_xlfn.NORM.INV(RAND(),$B$8,$B$9))))</f>
        <v/>
      </c>
      <c r="F599" s="75">
        <f>MAX(3,MIN(25,_xlfn.NORM.INV(RAND(),$B$12,$B$13)))</f>
        <v/>
      </c>
      <c r="G599" s="12">
        <f>SUMPRODUCT($B$14*((C599-$B$17)*(1-$B$15)+$B$17-$B$16)*(1+B599)^{1,2,3,4,5}/((1+E599)^{0.5,1.5,2.5,3.5,4.5}))</f>
        <v/>
      </c>
      <c r="H599" s="12">
        <f>(($B$14*(1+B599)^5*((C599-$B$17)*(1-$B$15)+$B$17-$B$16)*(1+D599)/MAX(E599-D599,0.000001))*$B$21+($B$14*(1+B599)^5*C599*F599)*(1-$B$21))/((1+E599)^4.5)</f>
        <v/>
      </c>
      <c r="I599" s="12">
        <f>G599+H599+$B$18-$B$19</f>
        <v/>
      </c>
      <c r="J599" s="76">
        <f>IF($B$20=0,0,I599/$B$20)</f>
        <v/>
      </c>
    </row>
    <row r="600">
      <c r="A600" s="77" t="n">
        <v>534</v>
      </c>
      <c r="B600" s="78">
        <f>MAX(-0.2,MIN(0.5,_xlfn.NORM.INV(RAND(),$B$4,$B$5)))</f>
        <v/>
      </c>
      <c r="C600" s="78">
        <f>MAX(0.01,MIN(0.6,_xlfn.NORM.INV(RAND(),$B$6,$B$7)))</f>
        <v/>
      </c>
      <c r="D600" s="78">
        <f>MAX(0,MIN(0.05,_xlfn.NORM.INV(RAND(),$B$10,$B$11)))</f>
        <v/>
      </c>
      <c r="E600" s="78">
        <f>MAX(D600+0.01,MAX(0.03,MIN(0.3,_xlfn.NORM.INV(RAND(),$B$8,$B$9))))</f>
        <v/>
      </c>
      <c r="F600" s="79">
        <f>MAX(3,MIN(25,_xlfn.NORM.INV(RAND(),$B$12,$B$13)))</f>
        <v/>
      </c>
      <c r="G600" s="77">
        <f>SUMPRODUCT($B$14*((C600-$B$17)*(1-$B$15)+$B$17-$B$16)*(1+B600)^{1,2,3,4,5}/((1+E600)^{0.5,1.5,2.5,3.5,4.5}))</f>
        <v/>
      </c>
      <c r="H600" s="77">
        <f>(($B$14*(1+B600)^5*((C600-$B$17)*(1-$B$15)+$B$17-$B$16)*(1+D600)/MAX(E600-D600,0.000001))*$B$21+($B$14*(1+B600)^5*C600*F600)*(1-$B$21))/((1+E600)^4.5)</f>
        <v/>
      </c>
      <c r="I600" s="77">
        <f>G600+H600+$B$18-$B$19</f>
        <v/>
      </c>
      <c r="J600" s="80">
        <f>IF($B$20=0,0,I600/$B$20)</f>
        <v/>
      </c>
    </row>
    <row r="601">
      <c r="A601" s="12" t="n">
        <v>535</v>
      </c>
      <c r="B601" s="11">
        <f>MAX(-0.2,MIN(0.5,_xlfn.NORM.INV(RAND(),$B$4,$B$5)))</f>
        <v/>
      </c>
      <c r="C601" s="11">
        <f>MAX(0.01,MIN(0.6,_xlfn.NORM.INV(RAND(),$B$6,$B$7)))</f>
        <v/>
      </c>
      <c r="D601" s="11">
        <f>MAX(0,MIN(0.05,_xlfn.NORM.INV(RAND(),$B$10,$B$11)))</f>
        <v/>
      </c>
      <c r="E601" s="11">
        <f>MAX(D601+0.01,MAX(0.03,MIN(0.3,_xlfn.NORM.INV(RAND(),$B$8,$B$9))))</f>
        <v/>
      </c>
      <c r="F601" s="75">
        <f>MAX(3,MIN(25,_xlfn.NORM.INV(RAND(),$B$12,$B$13)))</f>
        <v/>
      </c>
      <c r="G601" s="12">
        <f>SUMPRODUCT($B$14*((C601-$B$17)*(1-$B$15)+$B$17-$B$16)*(1+B601)^{1,2,3,4,5}/((1+E601)^{0.5,1.5,2.5,3.5,4.5}))</f>
        <v/>
      </c>
      <c r="H601" s="12">
        <f>(($B$14*(1+B601)^5*((C601-$B$17)*(1-$B$15)+$B$17-$B$16)*(1+D601)/MAX(E601-D601,0.000001))*$B$21+($B$14*(1+B601)^5*C601*F601)*(1-$B$21))/((1+E601)^4.5)</f>
        <v/>
      </c>
      <c r="I601" s="12">
        <f>G601+H601+$B$18-$B$19</f>
        <v/>
      </c>
      <c r="J601" s="76">
        <f>IF($B$20=0,0,I601/$B$20)</f>
        <v/>
      </c>
    </row>
    <row r="602">
      <c r="A602" s="77" t="n">
        <v>536</v>
      </c>
      <c r="B602" s="78">
        <f>MAX(-0.2,MIN(0.5,_xlfn.NORM.INV(RAND(),$B$4,$B$5)))</f>
        <v/>
      </c>
      <c r="C602" s="78">
        <f>MAX(0.01,MIN(0.6,_xlfn.NORM.INV(RAND(),$B$6,$B$7)))</f>
        <v/>
      </c>
      <c r="D602" s="78">
        <f>MAX(0,MIN(0.05,_xlfn.NORM.INV(RAND(),$B$10,$B$11)))</f>
        <v/>
      </c>
      <c r="E602" s="78">
        <f>MAX(D602+0.01,MAX(0.03,MIN(0.3,_xlfn.NORM.INV(RAND(),$B$8,$B$9))))</f>
        <v/>
      </c>
      <c r="F602" s="79">
        <f>MAX(3,MIN(25,_xlfn.NORM.INV(RAND(),$B$12,$B$13)))</f>
        <v/>
      </c>
      <c r="G602" s="77">
        <f>SUMPRODUCT($B$14*((C602-$B$17)*(1-$B$15)+$B$17-$B$16)*(1+B602)^{1,2,3,4,5}/((1+E602)^{0.5,1.5,2.5,3.5,4.5}))</f>
        <v/>
      </c>
      <c r="H602" s="77">
        <f>(($B$14*(1+B602)^5*((C602-$B$17)*(1-$B$15)+$B$17-$B$16)*(1+D602)/MAX(E602-D602,0.000001))*$B$21+($B$14*(1+B602)^5*C602*F602)*(1-$B$21))/((1+E602)^4.5)</f>
        <v/>
      </c>
      <c r="I602" s="77">
        <f>G602+H602+$B$18-$B$19</f>
        <v/>
      </c>
      <c r="J602" s="80">
        <f>IF($B$20=0,0,I602/$B$20)</f>
        <v/>
      </c>
    </row>
    <row r="603">
      <c r="A603" s="12" t="n">
        <v>537</v>
      </c>
      <c r="B603" s="11">
        <f>MAX(-0.2,MIN(0.5,_xlfn.NORM.INV(RAND(),$B$4,$B$5)))</f>
        <v/>
      </c>
      <c r="C603" s="11">
        <f>MAX(0.01,MIN(0.6,_xlfn.NORM.INV(RAND(),$B$6,$B$7)))</f>
        <v/>
      </c>
      <c r="D603" s="11">
        <f>MAX(0,MIN(0.05,_xlfn.NORM.INV(RAND(),$B$10,$B$11)))</f>
        <v/>
      </c>
      <c r="E603" s="11">
        <f>MAX(D603+0.01,MAX(0.03,MIN(0.3,_xlfn.NORM.INV(RAND(),$B$8,$B$9))))</f>
        <v/>
      </c>
      <c r="F603" s="75">
        <f>MAX(3,MIN(25,_xlfn.NORM.INV(RAND(),$B$12,$B$13)))</f>
        <v/>
      </c>
      <c r="G603" s="12">
        <f>SUMPRODUCT($B$14*((C603-$B$17)*(1-$B$15)+$B$17-$B$16)*(1+B603)^{1,2,3,4,5}/((1+E603)^{0.5,1.5,2.5,3.5,4.5}))</f>
        <v/>
      </c>
      <c r="H603" s="12">
        <f>(($B$14*(1+B603)^5*((C603-$B$17)*(1-$B$15)+$B$17-$B$16)*(1+D603)/MAX(E603-D603,0.000001))*$B$21+($B$14*(1+B603)^5*C603*F603)*(1-$B$21))/((1+E603)^4.5)</f>
        <v/>
      </c>
      <c r="I603" s="12">
        <f>G603+H603+$B$18-$B$19</f>
        <v/>
      </c>
      <c r="J603" s="76">
        <f>IF($B$20=0,0,I603/$B$20)</f>
        <v/>
      </c>
    </row>
    <row r="604">
      <c r="A604" s="77" t="n">
        <v>538</v>
      </c>
      <c r="B604" s="78">
        <f>MAX(-0.2,MIN(0.5,_xlfn.NORM.INV(RAND(),$B$4,$B$5)))</f>
        <v/>
      </c>
      <c r="C604" s="78">
        <f>MAX(0.01,MIN(0.6,_xlfn.NORM.INV(RAND(),$B$6,$B$7)))</f>
        <v/>
      </c>
      <c r="D604" s="78">
        <f>MAX(0,MIN(0.05,_xlfn.NORM.INV(RAND(),$B$10,$B$11)))</f>
        <v/>
      </c>
      <c r="E604" s="78">
        <f>MAX(D604+0.01,MAX(0.03,MIN(0.3,_xlfn.NORM.INV(RAND(),$B$8,$B$9))))</f>
        <v/>
      </c>
      <c r="F604" s="79">
        <f>MAX(3,MIN(25,_xlfn.NORM.INV(RAND(),$B$12,$B$13)))</f>
        <v/>
      </c>
      <c r="G604" s="77">
        <f>SUMPRODUCT($B$14*((C604-$B$17)*(1-$B$15)+$B$17-$B$16)*(1+B604)^{1,2,3,4,5}/((1+E604)^{0.5,1.5,2.5,3.5,4.5}))</f>
        <v/>
      </c>
      <c r="H604" s="77">
        <f>(($B$14*(1+B604)^5*((C604-$B$17)*(1-$B$15)+$B$17-$B$16)*(1+D604)/MAX(E604-D604,0.000001))*$B$21+($B$14*(1+B604)^5*C604*F604)*(1-$B$21))/((1+E604)^4.5)</f>
        <v/>
      </c>
      <c r="I604" s="77">
        <f>G604+H604+$B$18-$B$19</f>
        <v/>
      </c>
      <c r="J604" s="80">
        <f>IF($B$20=0,0,I604/$B$20)</f>
        <v/>
      </c>
    </row>
    <row r="605">
      <c r="A605" s="12" t="n">
        <v>539</v>
      </c>
      <c r="B605" s="11">
        <f>MAX(-0.2,MIN(0.5,_xlfn.NORM.INV(RAND(),$B$4,$B$5)))</f>
        <v/>
      </c>
      <c r="C605" s="11">
        <f>MAX(0.01,MIN(0.6,_xlfn.NORM.INV(RAND(),$B$6,$B$7)))</f>
        <v/>
      </c>
      <c r="D605" s="11">
        <f>MAX(0,MIN(0.05,_xlfn.NORM.INV(RAND(),$B$10,$B$11)))</f>
        <v/>
      </c>
      <c r="E605" s="11">
        <f>MAX(D605+0.01,MAX(0.03,MIN(0.3,_xlfn.NORM.INV(RAND(),$B$8,$B$9))))</f>
        <v/>
      </c>
      <c r="F605" s="75">
        <f>MAX(3,MIN(25,_xlfn.NORM.INV(RAND(),$B$12,$B$13)))</f>
        <v/>
      </c>
      <c r="G605" s="12">
        <f>SUMPRODUCT($B$14*((C605-$B$17)*(1-$B$15)+$B$17-$B$16)*(1+B605)^{1,2,3,4,5}/((1+E605)^{0.5,1.5,2.5,3.5,4.5}))</f>
        <v/>
      </c>
      <c r="H605" s="12">
        <f>(($B$14*(1+B605)^5*((C605-$B$17)*(1-$B$15)+$B$17-$B$16)*(1+D605)/MAX(E605-D605,0.000001))*$B$21+($B$14*(1+B605)^5*C605*F605)*(1-$B$21))/((1+E605)^4.5)</f>
        <v/>
      </c>
      <c r="I605" s="12">
        <f>G605+H605+$B$18-$B$19</f>
        <v/>
      </c>
      <c r="J605" s="76">
        <f>IF($B$20=0,0,I605/$B$20)</f>
        <v/>
      </c>
    </row>
    <row r="606">
      <c r="A606" s="77" t="n">
        <v>540</v>
      </c>
      <c r="B606" s="78">
        <f>MAX(-0.2,MIN(0.5,_xlfn.NORM.INV(RAND(),$B$4,$B$5)))</f>
        <v/>
      </c>
      <c r="C606" s="78">
        <f>MAX(0.01,MIN(0.6,_xlfn.NORM.INV(RAND(),$B$6,$B$7)))</f>
        <v/>
      </c>
      <c r="D606" s="78">
        <f>MAX(0,MIN(0.05,_xlfn.NORM.INV(RAND(),$B$10,$B$11)))</f>
        <v/>
      </c>
      <c r="E606" s="78">
        <f>MAX(D606+0.01,MAX(0.03,MIN(0.3,_xlfn.NORM.INV(RAND(),$B$8,$B$9))))</f>
        <v/>
      </c>
      <c r="F606" s="79">
        <f>MAX(3,MIN(25,_xlfn.NORM.INV(RAND(),$B$12,$B$13)))</f>
        <v/>
      </c>
      <c r="G606" s="77">
        <f>SUMPRODUCT($B$14*((C606-$B$17)*(1-$B$15)+$B$17-$B$16)*(1+B606)^{1,2,3,4,5}/((1+E606)^{0.5,1.5,2.5,3.5,4.5}))</f>
        <v/>
      </c>
      <c r="H606" s="77">
        <f>(($B$14*(1+B606)^5*((C606-$B$17)*(1-$B$15)+$B$17-$B$16)*(1+D606)/MAX(E606-D606,0.000001))*$B$21+($B$14*(1+B606)^5*C606*F606)*(1-$B$21))/((1+E606)^4.5)</f>
        <v/>
      </c>
      <c r="I606" s="77">
        <f>G606+H606+$B$18-$B$19</f>
        <v/>
      </c>
      <c r="J606" s="80">
        <f>IF($B$20=0,0,I606/$B$20)</f>
        <v/>
      </c>
    </row>
    <row r="607">
      <c r="A607" s="12" t="n">
        <v>541</v>
      </c>
      <c r="B607" s="11">
        <f>MAX(-0.2,MIN(0.5,_xlfn.NORM.INV(RAND(),$B$4,$B$5)))</f>
        <v/>
      </c>
      <c r="C607" s="11">
        <f>MAX(0.01,MIN(0.6,_xlfn.NORM.INV(RAND(),$B$6,$B$7)))</f>
        <v/>
      </c>
      <c r="D607" s="11">
        <f>MAX(0,MIN(0.05,_xlfn.NORM.INV(RAND(),$B$10,$B$11)))</f>
        <v/>
      </c>
      <c r="E607" s="11">
        <f>MAX(D607+0.01,MAX(0.03,MIN(0.3,_xlfn.NORM.INV(RAND(),$B$8,$B$9))))</f>
        <v/>
      </c>
      <c r="F607" s="75">
        <f>MAX(3,MIN(25,_xlfn.NORM.INV(RAND(),$B$12,$B$13)))</f>
        <v/>
      </c>
      <c r="G607" s="12">
        <f>SUMPRODUCT($B$14*((C607-$B$17)*(1-$B$15)+$B$17-$B$16)*(1+B607)^{1,2,3,4,5}/((1+E607)^{0.5,1.5,2.5,3.5,4.5}))</f>
        <v/>
      </c>
      <c r="H607" s="12">
        <f>(($B$14*(1+B607)^5*((C607-$B$17)*(1-$B$15)+$B$17-$B$16)*(1+D607)/MAX(E607-D607,0.000001))*$B$21+($B$14*(1+B607)^5*C607*F607)*(1-$B$21))/((1+E607)^4.5)</f>
        <v/>
      </c>
      <c r="I607" s="12">
        <f>G607+H607+$B$18-$B$19</f>
        <v/>
      </c>
      <c r="J607" s="76">
        <f>IF($B$20=0,0,I607/$B$20)</f>
        <v/>
      </c>
    </row>
    <row r="608">
      <c r="A608" s="77" t="n">
        <v>542</v>
      </c>
      <c r="B608" s="78">
        <f>MAX(-0.2,MIN(0.5,_xlfn.NORM.INV(RAND(),$B$4,$B$5)))</f>
        <v/>
      </c>
      <c r="C608" s="78">
        <f>MAX(0.01,MIN(0.6,_xlfn.NORM.INV(RAND(),$B$6,$B$7)))</f>
        <v/>
      </c>
      <c r="D608" s="78">
        <f>MAX(0,MIN(0.05,_xlfn.NORM.INV(RAND(),$B$10,$B$11)))</f>
        <v/>
      </c>
      <c r="E608" s="78">
        <f>MAX(D608+0.01,MAX(0.03,MIN(0.3,_xlfn.NORM.INV(RAND(),$B$8,$B$9))))</f>
        <v/>
      </c>
      <c r="F608" s="79">
        <f>MAX(3,MIN(25,_xlfn.NORM.INV(RAND(),$B$12,$B$13)))</f>
        <v/>
      </c>
      <c r="G608" s="77">
        <f>SUMPRODUCT($B$14*((C608-$B$17)*(1-$B$15)+$B$17-$B$16)*(1+B608)^{1,2,3,4,5}/((1+E608)^{0.5,1.5,2.5,3.5,4.5}))</f>
        <v/>
      </c>
      <c r="H608" s="77">
        <f>(($B$14*(1+B608)^5*((C608-$B$17)*(1-$B$15)+$B$17-$B$16)*(1+D608)/MAX(E608-D608,0.000001))*$B$21+($B$14*(1+B608)^5*C608*F608)*(1-$B$21))/((1+E608)^4.5)</f>
        <v/>
      </c>
      <c r="I608" s="77">
        <f>G608+H608+$B$18-$B$19</f>
        <v/>
      </c>
      <c r="J608" s="80">
        <f>IF($B$20=0,0,I608/$B$20)</f>
        <v/>
      </c>
    </row>
    <row r="609">
      <c r="A609" s="12" t="n">
        <v>543</v>
      </c>
      <c r="B609" s="11">
        <f>MAX(-0.2,MIN(0.5,_xlfn.NORM.INV(RAND(),$B$4,$B$5)))</f>
        <v/>
      </c>
      <c r="C609" s="11">
        <f>MAX(0.01,MIN(0.6,_xlfn.NORM.INV(RAND(),$B$6,$B$7)))</f>
        <v/>
      </c>
      <c r="D609" s="11">
        <f>MAX(0,MIN(0.05,_xlfn.NORM.INV(RAND(),$B$10,$B$11)))</f>
        <v/>
      </c>
      <c r="E609" s="11">
        <f>MAX(D609+0.01,MAX(0.03,MIN(0.3,_xlfn.NORM.INV(RAND(),$B$8,$B$9))))</f>
        <v/>
      </c>
      <c r="F609" s="75">
        <f>MAX(3,MIN(25,_xlfn.NORM.INV(RAND(),$B$12,$B$13)))</f>
        <v/>
      </c>
      <c r="G609" s="12">
        <f>SUMPRODUCT($B$14*((C609-$B$17)*(1-$B$15)+$B$17-$B$16)*(1+B609)^{1,2,3,4,5}/((1+E609)^{0.5,1.5,2.5,3.5,4.5}))</f>
        <v/>
      </c>
      <c r="H609" s="12">
        <f>(($B$14*(1+B609)^5*((C609-$B$17)*(1-$B$15)+$B$17-$B$16)*(1+D609)/MAX(E609-D609,0.000001))*$B$21+($B$14*(1+B609)^5*C609*F609)*(1-$B$21))/((1+E609)^4.5)</f>
        <v/>
      </c>
      <c r="I609" s="12">
        <f>G609+H609+$B$18-$B$19</f>
        <v/>
      </c>
      <c r="J609" s="76">
        <f>IF($B$20=0,0,I609/$B$20)</f>
        <v/>
      </c>
    </row>
    <row r="610">
      <c r="A610" s="77" t="n">
        <v>544</v>
      </c>
      <c r="B610" s="78">
        <f>MAX(-0.2,MIN(0.5,_xlfn.NORM.INV(RAND(),$B$4,$B$5)))</f>
        <v/>
      </c>
      <c r="C610" s="78">
        <f>MAX(0.01,MIN(0.6,_xlfn.NORM.INV(RAND(),$B$6,$B$7)))</f>
        <v/>
      </c>
      <c r="D610" s="78">
        <f>MAX(0,MIN(0.05,_xlfn.NORM.INV(RAND(),$B$10,$B$11)))</f>
        <v/>
      </c>
      <c r="E610" s="78">
        <f>MAX(D610+0.01,MAX(0.03,MIN(0.3,_xlfn.NORM.INV(RAND(),$B$8,$B$9))))</f>
        <v/>
      </c>
      <c r="F610" s="79">
        <f>MAX(3,MIN(25,_xlfn.NORM.INV(RAND(),$B$12,$B$13)))</f>
        <v/>
      </c>
      <c r="G610" s="77">
        <f>SUMPRODUCT($B$14*((C610-$B$17)*(1-$B$15)+$B$17-$B$16)*(1+B610)^{1,2,3,4,5}/((1+E610)^{0.5,1.5,2.5,3.5,4.5}))</f>
        <v/>
      </c>
      <c r="H610" s="77">
        <f>(($B$14*(1+B610)^5*((C610-$B$17)*(1-$B$15)+$B$17-$B$16)*(1+D610)/MAX(E610-D610,0.000001))*$B$21+($B$14*(1+B610)^5*C610*F610)*(1-$B$21))/((1+E610)^4.5)</f>
        <v/>
      </c>
      <c r="I610" s="77">
        <f>G610+H610+$B$18-$B$19</f>
        <v/>
      </c>
      <c r="J610" s="80">
        <f>IF($B$20=0,0,I610/$B$20)</f>
        <v/>
      </c>
    </row>
    <row r="611">
      <c r="A611" s="12" t="n">
        <v>545</v>
      </c>
      <c r="B611" s="11">
        <f>MAX(-0.2,MIN(0.5,_xlfn.NORM.INV(RAND(),$B$4,$B$5)))</f>
        <v/>
      </c>
      <c r="C611" s="11">
        <f>MAX(0.01,MIN(0.6,_xlfn.NORM.INV(RAND(),$B$6,$B$7)))</f>
        <v/>
      </c>
      <c r="D611" s="11">
        <f>MAX(0,MIN(0.05,_xlfn.NORM.INV(RAND(),$B$10,$B$11)))</f>
        <v/>
      </c>
      <c r="E611" s="11">
        <f>MAX(D611+0.01,MAX(0.03,MIN(0.3,_xlfn.NORM.INV(RAND(),$B$8,$B$9))))</f>
        <v/>
      </c>
      <c r="F611" s="75">
        <f>MAX(3,MIN(25,_xlfn.NORM.INV(RAND(),$B$12,$B$13)))</f>
        <v/>
      </c>
      <c r="G611" s="12">
        <f>SUMPRODUCT($B$14*((C611-$B$17)*(1-$B$15)+$B$17-$B$16)*(1+B611)^{1,2,3,4,5}/((1+E611)^{0.5,1.5,2.5,3.5,4.5}))</f>
        <v/>
      </c>
      <c r="H611" s="12">
        <f>(($B$14*(1+B611)^5*((C611-$B$17)*(1-$B$15)+$B$17-$B$16)*(1+D611)/MAX(E611-D611,0.000001))*$B$21+($B$14*(1+B611)^5*C611*F611)*(1-$B$21))/((1+E611)^4.5)</f>
        <v/>
      </c>
      <c r="I611" s="12">
        <f>G611+H611+$B$18-$B$19</f>
        <v/>
      </c>
      <c r="J611" s="76">
        <f>IF($B$20=0,0,I611/$B$20)</f>
        <v/>
      </c>
    </row>
    <row r="612">
      <c r="A612" s="77" t="n">
        <v>546</v>
      </c>
      <c r="B612" s="78">
        <f>MAX(-0.2,MIN(0.5,_xlfn.NORM.INV(RAND(),$B$4,$B$5)))</f>
        <v/>
      </c>
      <c r="C612" s="78">
        <f>MAX(0.01,MIN(0.6,_xlfn.NORM.INV(RAND(),$B$6,$B$7)))</f>
        <v/>
      </c>
      <c r="D612" s="78">
        <f>MAX(0,MIN(0.05,_xlfn.NORM.INV(RAND(),$B$10,$B$11)))</f>
        <v/>
      </c>
      <c r="E612" s="78">
        <f>MAX(D612+0.01,MAX(0.03,MIN(0.3,_xlfn.NORM.INV(RAND(),$B$8,$B$9))))</f>
        <v/>
      </c>
      <c r="F612" s="79">
        <f>MAX(3,MIN(25,_xlfn.NORM.INV(RAND(),$B$12,$B$13)))</f>
        <v/>
      </c>
      <c r="G612" s="77">
        <f>SUMPRODUCT($B$14*((C612-$B$17)*(1-$B$15)+$B$17-$B$16)*(1+B612)^{1,2,3,4,5}/((1+E612)^{0.5,1.5,2.5,3.5,4.5}))</f>
        <v/>
      </c>
      <c r="H612" s="77">
        <f>(($B$14*(1+B612)^5*((C612-$B$17)*(1-$B$15)+$B$17-$B$16)*(1+D612)/MAX(E612-D612,0.000001))*$B$21+($B$14*(1+B612)^5*C612*F612)*(1-$B$21))/((1+E612)^4.5)</f>
        <v/>
      </c>
      <c r="I612" s="77">
        <f>G612+H612+$B$18-$B$19</f>
        <v/>
      </c>
      <c r="J612" s="80">
        <f>IF($B$20=0,0,I612/$B$20)</f>
        <v/>
      </c>
    </row>
    <row r="613">
      <c r="A613" s="12" t="n">
        <v>547</v>
      </c>
      <c r="B613" s="11">
        <f>MAX(-0.2,MIN(0.5,_xlfn.NORM.INV(RAND(),$B$4,$B$5)))</f>
        <v/>
      </c>
      <c r="C613" s="11">
        <f>MAX(0.01,MIN(0.6,_xlfn.NORM.INV(RAND(),$B$6,$B$7)))</f>
        <v/>
      </c>
      <c r="D613" s="11">
        <f>MAX(0,MIN(0.05,_xlfn.NORM.INV(RAND(),$B$10,$B$11)))</f>
        <v/>
      </c>
      <c r="E613" s="11">
        <f>MAX(D613+0.01,MAX(0.03,MIN(0.3,_xlfn.NORM.INV(RAND(),$B$8,$B$9))))</f>
        <v/>
      </c>
      <c r="F613" s="75">
        <f>MAX(3,MIN(25,_xlfn.NORM.INV(RAND(),$B$12,$B$13)))</f>
        <v/>
      </c>
      <c r="G613" s="12">
        <f>SUMPRODUCT($B$14*((C613-$B$17)*(1-$B$15)+$B$17-$B$16)*(1+B613)^{1,2,3,4,5}/((1+E613)^{0.5,1.5,2.5,3.5,4.5}))</f>
        <v/>
      </c>
      <c r="H613" s="12">
        <f>(($B$14*(1+B613)^5*((C613-$B$17)*(1-$B$15)+$B$17-$B$16)*(1+D613)/MAX(E613-D613,0.000001))*$B$21+($B$14*(1+B613)^5*C613*F613)*(1-$B$21))/((1+E613)^4.5)</f>
        <v/>
      </c>
      <c r="I613" s="12">
        <f>G613+H613+$B$18-$B$19</f>
        <v/>
      </c>
      <c r="J613" s="76">
        <f>IF($B$20=0,0,I613/$B$20)</f>
        <v/>
      </c>
    </row>
    <row r="614">
      <c r="A614" s="77" t="n">
        <v>548</v>
      </c>
      <c r="B614" s="78">
        <f>MAX(-0.2,MIN(0.5,_xlfn.NORM.INV(RAND(),$B$4,$B$5)))</f>
        <v/>
      </c>
      <c r="C614" s="78">
        <f>MAX(0.01,MIN(0.6,_xlfn.NORM.INV(RAND(),$B$6,$B$7)))</f>
        <v/>
      </c>
      <c r="D614" s="78">
        <f>MAX(0,MIN(0.05,_xlfn.NORM.INV(RAND(),$B$10,$B$11)))</f>
        <v/>
      </c>
      <c r="E614" s="78">
        <f>MAX(D614+0.01,MAX(0.03,MIN(0.3,_xlfn.NORM.INV(RAND(),$B$8,$B$9))))</f>
        <v/>
      </c>
      <c r="F614" s="79">
        <f>MAX(3,MIN(25,_xlfn.NORM.INV(RAND(),$B$12,$B$13)))</f>
        <v/>
      </c>
      <c r="G614" s="77">
        <f>SUMPRODUCT($B$14*((C614-$B$17)*(1-$B$15)+$B$17-$B$16)*(1+B614)^{1,2,3,4,5}/((1+E614)^{0.5,1.5,2.5,3.5,4.5}))</f>
        <v/>
      </c>
      <c r="H614" s="77">
        <f>(($B$14*(1+B614)^5*((C614-$B$17)*(1-$B$15)+$B$17-$B$16)*(1+D614)/MAX(E614-D614,0.000001))*$B$21+($B$14*(1+B614)^5*C614*F614)*(1-$B$21))/((1+E614)^4.5)</f>
        <v/>
      </c>
      <c r="I614" s="77">
        <f>G614+H614+$B$18-$B$19</f>
        <v/>
      </c>
      <c r="J614" s="80">
        <f>IF($B$20=0,0,I614/$B$20)</f>
        <v/>
      </c>
    </row>
    <row r="615">
      <c r="A615" s="12" t="n">
        <v>549</v>
      </c>
      <c r="B615" s="11">
        <f>MAX(-0.2,MIN(0.5,_xlfn.NORM.INV(RAND(),$B$4,$B$5)))</f>
        <v/>
      </c>
      <c r="C615" s="11">
        <f>MAX(0.01,MIN(0.6,_xlfn.NORM.INV(RAND(),$B$6,$B$7)))</f>
        <v/>
      </c>
      <c r="D615" s="11">
        <f>MAX(0,MIN(0.05,_xlfn.NORM.INV(RAND(),$B$10,$B$11)))</f>
        <v/>
      </c>
      <c r="E615" s="11">
        <f>MAX(D615+0.01,MAX(0.03,MIN(0.3,_xlfn.NORM.INV(RAND(),$B$8,$B$9))))</f>
        <v/>
      </c>
      <c r="F615" s="75">
        <f>MAX(3,MIN(25,_xlfn.NORM.INV(RAND(),$B$12,$B$13)))</f>
        <v/>
      </c>
      <c r="G615" s="12">
        <f>SUMPRODUCT($B$14*((C615-$B$17)*(1-$B$15)+$B$17-$B$16)*(1+B615)^{1,2,3,4,5}/((1+E615)^{0.5,1.5,2.5,3.5,4.5}))</f>
        <v/>
      </c>
      <c r="H615" s="12">
        <f>(($B$14*(1+B615)^5*((C615-$B$17)*(1-$B$15)+$B$17-$B$16)*(1+D615)/MAX(E615-D615,0.000001))*$B$21+($B$14*(1+B615)^5*C615*F615)*(1-$B$21))/((1+E615)^4.5)</f>
        <v/>
      </c>
      <c r="I615" s="12">
        <f>G615+H615+$B$18-$B$19</f>
        <v/>
      </c>
      <c r="J615" s="76">
        <f>IF($B$20=0,0,I615/$B$20)</f>
        <v/>
      </c>
    </row>
    <row r="616">
      <c r="A616" s="77" t="n">
        <v>550</v>
      </c>
      <c r="B616" s="78">
        <f>MAX(-0.2,MIN(0.5,_xlfn.NORM.INV(RAND(),$B$4,$B$5)))</f>
        <v/>
      </c>
      <c r="C616" s="78">
        <f>MAX(0.01,MIN(0.6,_xlfn.NORM.INV(RAND(),$B$6,$B$7)))</f>
        <v/>
      </c>
      <c r="D616" s="78">
        <f>MAX(0,MIN(0.05,_xlfn.NORM.INV(RAND(),$B$10,$B$11)))</f>
        <v/>
      </c>
      <c r="E616" s="78">
        <f>MAX(D616+0.01,MAX(0.03,MIN(0.3,_xlfn.NORM.INV(RAND(),$B$8,$B$9))))</f>
        <v/>
      </c>
      <c r="F616" s="79">
        <f>MAX(3,MIN(25,_xlfn.NORM.INV(RAND(),$B$12,$B$13)))</f>
        <v/>
      </c>
      <c r="G616" s="77">
        <f>SUMPRODUCT($B$14*((C616-$B$17)*(1-$B$15)+$B$17-$B$16)*(1+B616)^{1,2,3,4,5}/((1+E616)^{0.5,1.5,2.5,3.5,4.5}))</f>
        <v/>
      </c>
      <c r="H616" s="77">
        <f>(($B$14*(1+B616)^5*((C616-$B$17)*(1-$B$15)+$B$17-$B$16)*(1+D616)/MAX(E616-D616,0.000001))*$B$21+($B$14*(1+B616)^5*C616*F616)*(1-$B$21))/((1+E616)^4.5)</f>
        <v/>
      </c>
      <c r="I616" s="77">
        <f>G616+H616+$B$18-$B$19</f>
        <v/>
      </c>
      <c r="J616" s="80">
        <f>IF($B$20=0,0,I616/$B$20)</f>
        <v/>
      </c>
    </row>
    <row r="617">
      <c r="A617" s="12" t="n">
        <v>551</v>
      </c>
      <c r="B617" s="11">
        <f>MAX(-0.2,MIN(0.5,_xlfn.NORM.INV(RAND(),$B$4,$B$5)))</f>
        <v/>
      </c>
      <c r="C617" s="11">
        <f>MAX(0.01,MIN(0.6,_xlfn.NORM.INV(RAND(),$B$6,$B$7)))</f>
        <v/>
      </c>
      <c r="D617" s="11">
        <f>MAX(0,MIN(0.05,_xlfn.NORM.INV(RAND(),$B$10,$B$11)))</f>
        <v/>
      </c>
      <c r="E617" s="11">
        <f>MAX(D617+0.01,MAX(0.03,MIN(0.3,_xlfn.NORM.INV(RAND(),$B$8,$B$9))))</f>
        <v/>
      </c>
      <c r="F617" s="75">
        <f>MAX(3,MIN(25,_xlfn.NORM.INV(RAND(),$B$12,$B$13)))</f>
        <v/>
      </c>
      <c r="G617" s="12">
        <f>SUMPRODUCT($B$14*((C617-$B$17)*(1-$B$15)+$B$17-$B$16)*(1+B617)^{1,2,3,4,5}/((1+E617)^{0.5,1.5,2.5,3.5,4.5}))</f>
        <v/>
      </c>
      <c r="H617" s="12">
        <f>(($B$14*(1+B617)^5*((C617-$B$17)*(1-$B$15)+$B$17-$B$16)*(1+D617)/MAX(E617-D617,0.000001))*$B$21+($B$14*(1+B617)^5*C617*F617)*(1-$B$21))/((1+E617)^4.5)</f>
        <v/>
      </c>
      <c r="I617" s="12">
        <f>G617+H617+$B$18-$B$19</f>
        <v/>
      </c>
      <c r="J617" s="76">
        <f>IF($B$20=0,0,I617/$B$20)</f>
        <v/>
      </c>
    </row>
    <row r="618">
      <c r="A618" s="77" t="n">
        <v>552</v>
      </c>
      <c r="B618" s="78">
        <f>MAX(-0.2,MIN(0.5,_xlfn.NORM.INV(RAND(),$B$4,$B$5)))</f>
        <v/>
      </c>
      <c r="C618" s="78">
        <f>MAX(0.01,MIN(0.6,_xlfn.NORM.INV(RAND(),$B$6,$B$7)))</f>
        <v/>
      </c>
      <c r="D618" s="78">
        <f>MAX(0,MIN(0.05,_xlfn.NORM.INV(RAND(),$B$10,$B$11)))</f>
        <v/>
      </c>
      <c r="E618" s="78">
        <f>MAX(D618+0.01,MAX(0.03,MIN(0.3,_xlfn.NORM.INV(RAND(),$B$8,$B$9))))</f>
        <v/>
      </c>
      <c r="F618" s="79">
        <f>MAX(3,MIN(25,_xlfn.NORM.INV(RAND(),$B$12,$B$13)))</f>
        <v/>
      </c>
      <c r="G618" s="77">
        <f>SUMPRODUCT($B$14*((C618-$B$17)*(1-$B$15)+$B$17-$B$16)*(1+B618)^{1,2,3,4,5}/((1+E618)^{0.5,1.5,2.5,3.5,4.5}))</f>
        <v/>
      </c>
      <c r="H618" s="77">
        <f>(($B$14*(1+B618)^5*((C618-$B$17)*(1-$B$15)+$B$17-$B$16)*(1+D618)/MAX(E618-D618,0.000001))*$B$21+($B$14*(1+B618)^5*C618*F618)*(1-$B$21))/((1+E618)^4.5)</f>
        <v/>
      </c>
      <c r="I618" s="77">
        <f>G618+H618+$B$18-$B$19</f>
        <v/>
      </c>
      <c r="J618" s="80">
        <f>IF($B$20=0,0,I618/$B$20)</f>
        <v/>
      </c>
    </row>
    <row r="619">
      <c r="A619" s="12" t="n">
        <v>553</v>
      </c>
      <c r="B619" s="11">
        <f>MAX(-0.2,MIN(0.5,_xlfn.NORM.INV(RAND(),$B$4,$B$5)))</f>
        <v/>
      </c>
      <c r="C619" s="11">
        <f>MAX(0.01,MIN(0.6,_xlfn.NORM.INV(RAND(),$B$6,$B$7)))</f>
        <v/>
      </c>
      <c r="D619" s="11">
        <f>MAX(0,MIN(0.05,_xlfn.NORM.INV(RAND(),$B$10,$B$11)))</f>
        <v/>
      </c>
      <c r="E619" s="11">
        <f>MAX(D619+0.01,MAX(0.03,MIN(0.3,_xlfn.NORM.INV(RAND(),$B$8,$B$9))))</f>
        <v/>
      </c>
      <c r="F619" s="75">
        <f>MAX(3,MIN(25,_xlfn.NORM.INV(RAND(),$B$12,$B$13)))</f>
        <v/>
      </c>
      <c r="G619" s="12">
        <f>SUMPRODUCT($B$14*((C619-$B$17)*(1-$B$15)+$B$17-$B$16)*(1+B619)^{1,2,3,4,5}/((1+E619)^{0.5,1.5,2.5,3.5,4.5}))</f>
        <v/>
      </c>
      <c r="H619" s="12">
        <f>(($B$14*(1+B619)^5*((C619-$B$17)*(1-$B$15)+$B$17-$B$16)*(1+D619)/MAX(E619-D619,0.000001))*$B$21+($B$14*(1+B619)^5*C619*F619)*(1-$B$21))/((1+E619)^4.5)</f>
        <v/>
      </c>
      <c r="I619" s="12">
        <f>G619+H619+$B$18-$B$19</f>
        <v/>
      </c>
      <c r="J619" s="76">
        <f>IF($B$20=0,0,I619/$B$20)</f>
        <v/>
      </c>
    </row>
    <row r="620">
      <c r="A620" s="77" t="n">
        <v>554</v>
      </c>
      <c r="B620" s="78">
        <f>MAX(-0.2,MIN(0.5,_xlfn.NORM.INV(RAND(),$B$4,$B$5)))</f>
        <v/>
      </c>
      <c r="C620" s="78">
        <f>MAX(0.01,MIN(0.6,_xlfn.NORM.INV(RAND(),$B$6,$B$7)))</f>
        <v/>
      </c>
      <c r="D620" s="78">
        <f>MAX(0,MIN(0.05,_xlfn.NORM.INV(RAND(),$B$10,$B$11)))</f>
        <v/>
      </c>
      <c r="E620" s="78">
        <f>MAX(D620+0.01,MAX(0.03,MIN(0.3,_xlfn.NORM.INV(RAND(),$B$8,$B$9))))</f>
        <v/>
      </c>
      <c r="F620" s="79">
        <f>MAX(3,MIN(25,_xlfn.NORM.INV(RAND(),$B$12,$B$13)))</f>
        <v/>
      </c>
      <c r="G620" s="77">
        <f>SUMPRODUCT($B$14*((C620-$B$17)*(1-$B$15)+$B$17-$B$16)*(1+B620)^{1,2,3,4,5}/((1+E620)^{0.5,1.5,2.5,3.5,4.5}))</f>
        <v/>
      </c>
      <c r="H620" s="77">
        <f>(($B$14*(1+B620)^5*((C620-$B$17)*(1-$B$15)+$B$17-$B$16)*(1+D620)/MAX(E620-D620,0.000001))*$B$21+($B$14*(1+B620)^5*C620*F620)*(1-$B$21))/((1+E620)^4.5)</f>
        <v/>
      </c>
      <c r="I620" s="77">
        <f>G620+H620+$B$18-$B$19</f>
        <v/>
      </c>
      <c r="J620" s="80">
        <f>IF($B$20=0,0,I620/$B$20)</f>
        <v/>
      </c>
    </row>
    <row r="621">
      <c r="A621" s="12" t="n">
        <v>555</v>
      </c>
      <c r="B621" s="11">
        <f>MAX(-0.2,MIN(0.5,_xlfn.NORM.INV(RAND(),$B$4,$B$5)))</f>
        <v/>
      </c>
      <c r="C621" s="11">
        <f>MAX(0.01,MIN(0.6,_xlfn.NORM.INV(RAND(),$B$6,$B$7)))</f>
        <v/>
      </c>
      <c r="D621" s="11">
        <f>MAX(0,MIN(0.05,_xlfn.NORM.INV(RAND(),$B$10,$B$11)))</f>
        <v/>
      </c>
      <c r="E621" s="11">
        <f>MAX(D621+0.01,MAX(0.03,MIN(0.3,_xlfn.NORM.INV(RAND(),$B$8,$B$9))))</f>
        <v/>
      </c>
      <c r="F621" s="75">
        <f>MAX(3,MIN(25,_xlfn.NORM.INV(RAND(),$B$12,$B$13)))</f>
        <v/>
      </c>
      <c r="G621" s="12">
        <f>SUMPRODUCT($B$14*((C621-$B$17)*(1-$B$15)+$B$17-$B$16)*(1+B621)^{1,2,3,4,5}/((1+E621)^{0.5,1.5,2.5,3.5,4.5}))</f>
        <v/>
      </c>
      <c r="H621" s="12">
        <f>(($B$14*(1+B621)^5*((C621-$B$17)*(1-$B$15)+$B$17-$B$16)*(1+D621)/MAX(E621-D621,0.000001))*$B$21+($B$14*(1+B621)^5*C621*F621)*(1-$B$21))/((1+E621)^4.5)</f>
        <v/>
      </c>
      <c r="I621" s="12">
        <f>G621+H621+$B$18-$B$19</f>
        <v/>
      </c>
      <c r="J621" s="76">
        <f>IF($B$20=0,0,I621/$B$20)</f>
        <v/>
      </c>
    </row>
    <row r="622">
      <c r="A622" s="77" t="n">
        <v>556</v>
      </c>
      <c r="B622" s="78">
        <f>MAX(-0.2,MIN(0.5,_xlfn.NORM.INV(RAND(),$B$4,$B$5)))</f>
        <v/>
      </c>
      <c r="C622" s="78">
        <f>MAX(0.01,MIN(0.6,_xlfn.NORM.INV(RAND(),$B$6,$B$7)))</f>
        <v/>
      </c>
      <c r="D622" s="78">
        <f>MAX(0,MIN(0.05,_xlfn.NORM.INV(RAND(),$B$10,$B$11)))</f>
        <v/>
      </c>
      <c r="E622" s="78">
        <f>MAX(D622+0.01,MAX(0.03,MIN(0.3,_xlfn.NORM.INV(RAND(),$B$8,$B$9))))</f>
        <v/>
      </c>
      <c r="F622" s="79">
        <f>MAX(3,MIN(25,_xlfn.NORM.INV(RAND(),$B$12,$B$13)))</f>
        <v/>
      </c>
      <c r="G622" s="77">
        <f>SUMPRODUCT($B$14*((C622-$B$17)*(1-$B$15)+$B$17-$B$16)*(1+B622)^{1,2,3,4,5}/((1+E622)^{0.5,1.5,2.5,3.5,4.5}))</f>
        <v/>
      </c>
      <c r="H622" s="77">
        <f>(($B$14*(1+B622)^5*((C622-$B$17)*(1-$B$15)+$B$17-$B$16)*(1+D622)/MAX(E622-D622,0.000001))*$B$21+($B$14*(1+B622)^5*C622*F622)*(1-$B$21))/((1+E622)^4.5)</f>
        <v/>
      </c>
      <c r="I622" s="77">
        <f>G622+H622+$B$18-$B$19</f>
        <v/>
      </c>
      <c r="J622" s="80">
        <f>IF($B$20=0,0,I622/$B$20)</f>
        <v/>
      </c>
    </row>
    <row r="623">
      <c r="A623" s="12" t="n">
        <v>557</v>
      </c>
      <c r="B623" s="11">
        <f>MAX(-0.2,MIN(0.5,_xlfn.NORM.INV(RAND(),$B$4,$B$5)))</f>
        <v/>
      </c>
      <c r="C623" s="11">
        <f>MAX(0.01,MIN(0.6,_xlfn.NORM.INV(RAND(),$B$6,$B$7)))</f>
        <v/>
      </c>
      <c r="D623" s="11">
        <f>MAX(0,MIN(0.05,_xlfn.NORM.INV(RAND(),$B$10,$B$11)))</f>
        <v/>
      </c>
      <c r="E623" s="11">
        <f>MAX(D623+0.01,MAX(0.03,MIN(0.3,_xlfn.NORM.INV(RAND(),$B$8,$B$9))))</f>
        <v/>
      </c>
      <c r="F623" s="75">
        <f>MAX(3,MIN(25,_xlfn.NORM.INV(RAND(),$B$12,$B$13)))</f>
        <v/>
      </c>
      <c r="G623" s="12">
        <f>SUMPRODUCT($B$14*((C623-$B$17)*(1-$B$15)+$B$17-$B$16)*(1+B623)^{1,2,3,4,5}/((1+E623)^{0.5,1.5,2.5,3.5,4.5}))</f>
        <v/>
      </c>
      <c r="H623" s="12">
        <f>(($B$14*(1+B623)^5*((C623-$B$17)*(1-$B$15)+$B$17-$B$16)*(1+D623)/MAX(E623-D623,0.000001))*$B$21+($B$14*(1+B623)^5*C623*F623)*(1-$B$21))/((1+E623)^4.5)</f>
        <v/>
      </c>
      <c r="I623" s="12">
        <f>G623+H623+$B$18-$B$19</f>
        <v/>
      </c>
      <c r="J623" s="76">
        <f>IF($B$20=0,0,I623/$B$20)</f>
        <v/>
      </c>
    </row>
    <row r="624">
      <c r="A624" s="77" t="n">
        <v>558</v>
      </c>
      <c r="B624" s="78">
        <f>MAX(-0.2,MIN(0.5,_xlfn.NORM.INV(RAND(),$B$4,$B$5)))</f>
        <v/>
      </c>
      <c r="C624" s="78">
        <f>MAX(0.01,MIN(0.6,_xlfn.NORM.INV(RAND(),$B$6,$B$7)))</f>
        <v/>
      </c>
      <c r="D624" s="78">
        <f>MAX(0,MIN(0.05,_xlfn.NORM.INV(RAND(),$B$10,$B$11)))</f>
        <v/>
      </c>
      <c r="E624" s="78">
        <f>MAX(D624+0.01,MAX(0.03,MIN(0.3,_xlfn.NORM.INV(RAND(),$B$8,$B$9))))</f>
        <v/>
      </c>
      <c r="F624" s="79">
        <f>MAX(3,MIN(25,_xlfn.NORM.INV(RAND(),$B$12,$B$13)))</f>
        <v/>
      </c>
      <c r="G624" s="77">
        <f>SUMPRODUCT($B$14*((C624-$B$17)*(1-$B$15)+$B$17-$B$16)*(1+B624)^{1,2,3,4,5}/((1+E624)^{0.5,1.5,2.5,3.5,4.5}))</f>
        <v/>
      </c>
      <c r="H624" s="77">
        <f>(($B$14*(1+B624)^5*((C624-$B$17)*(1-$B$15)+$B$17-$B$16)*(1+D624)/MAX(E624-D624,0.000001))*$B$21+($B$14*(1+B624)^5*C624*F624)*(1-$B$21))/((1+E624)^4.5)</f>
        <v/>
      </c>
      <c r="I624" s="77">
        <f>G624+H624+$B$18-$B$19</f>
        <v/>
      </c>
      <c r="J624" s="80">
        <f>IF($B$20=0,0,I624/$B$20)</f>
        <v/>
      </c>
    </row>
    <row r="625">
      <c r="A625" s="12" t="n">
        <v>559</v>
      </c>
      <c r="B625" s="11">
        <f>MAX(-0.2,MIN(0.5,_xlfn.NORM.INV(RAND(),$B$4,$B$5)))</f>
        <v/>
      </c>
      <c r="C625" s="11">
        <f>MAX(0.01,MIN(0.6,_xlfn.NORM.INV(RAND(),$B$6,$B$7)))</f>
        <v/>
      </c>
      <c r="D625" s="11">
        <f>MAX(0,MIN(0.05,_xlfn.NORM.INV(RAND(),$B$10,$B$11)))</f>
        <v/>
      </c>
      <c r="E625" s="11">
        <f>MAX(D625+0.01,MAX(0.03,MIN(0.3,_xlfn.NORM.INV(RAND(),$B$8,$B$9))))</f>
        <v/>
      </c>
      <c r="F625" s="75">
        <f>MAX(3,MIN(25,_xlfn.NORM.INV(RAND(),$B$12,$B$13)))</f>
        <v/>
      </c>
      <c r="G625" s="12">
        <f>SUMPRODUCT($B$14*((C625-$B$17)*(1-$B$15)+$B$17-$B$16)*(1+B625)^{1,2,3,4,5}/((1+E625)^{0.5,1.5,2.5,3.5,4.5}))</f>
        <v/>
      </c>
      <c r="H625" s="12">
        <f>(($B$14*(1+B625)^5*((C625-$B$17)*(1-$B$15)+$B$17-$B$16)*(1+D625)/MAX(E625-D625,0.000001))*$B$21+($B$14*(1+B625)^5*C625*F625)*(1-$B$21))/((1+E625)^4.5)</f>
        <v/>
      </c>
      <c r="I625" s="12">
        <f>G625+H625+$B$18-$B$19</f>
        <v/>
      </c>
      <c r="J625" s="76">
        <f>IF($B$20=0,0,I625/$B$20)</f>
        <v/>
      </c>
    </row>
    <row r="626">
      <c r="A626" s="77" t="n">
        <v>560</v>
      </c>
      <c r="B626" s="78">
        <f>MAX(-0.2,MIN(0.5,_xlfn.NORM.INV(RAND(),$B$4,$B$5)))</f>
        <v/>
      </c>
      <c r="C626" s="78">
        <f>MAX(0.01,MIN(0.6,_xlfn.NORM.INV(RAND(),$B$6,$B$7)))</f>
        <v/>
      </c>
      <c r="D626" s="78">
        <f>MAX(0,MIN(0.05,_xlfn.NORM.INV(RAND(),$B$10,$B$11)))</f>
        <v/>
      </c>
      <c r="E626" s="78">
        <f>MAX(D626+0.01,MAX(0.03,MIN(0.3,_xlfn.NORM.INV(RAND(),$B$8,$B$9))))</f>
        <v/>
      </c>
      <c r="F626" s="79">
        <f>MAX(3,MIN(25,_xlfn.NORM.INV(RAND(),$B$12,$B$13)))</f>
        <v/>
      </c>
      <c r="G626" s="77">
        <f>SUMPRODUCT($B$14*((C626-$B$17)*(1-$B$15)+$B$17-$B$16)*(1+B626)^{1,2,3,4,5}/((1+E626)^{0.5,1.5,2.5,3.5,4.5}))</f>
        <v/>
      </c>
      <c r="H626" s="77">
        <f>(($B$14*(1+B626)^5*((C626-$B$17)*(1-$B$15)+$B$17-$B$16)*(1+D626)/MAX(E626-D626,0.000001))*$B$21+($B$14*(1+B626)^5*C626*F626)*(1-$B$21))/((1+E626)^4.5)</f>
        <v/>
      </c>
      <c r="I626" s="77">
        <f>G626+H626+$B$18-$B$19</f>
        <v/>
      </c>
      <c r="J626" s="80">
        <f>IF($B$20=0,0,I626/$B$20)</f>
        <v/>
      </c>
    </row>
    <row r="627">
      <c r="A627" s="12" t="n">
        <v>561</v>
      </c>
      <c r="B627" s="11">
        <f>MAX(-0.2,MIN(0.5,_xlfn.NORM.INV(RAND(),$B$4,$B$5)))</f>
        <v/>
      </c>
      <c r="C627" s="11">
        <f>MAX(0.01,MIN(0.6,_xlfn.NORM.INV(RAND(),$B$6,$B$7)))</f>
        <v/>
      </c>
      <c r="D627" s="11">
        <f>MAX(0,MIN(0.05,_xlfn.NORM.INV(RAND(),$B$10,$B$11)))</f>
        <v/>
      </c>
      <c r="E627" s="11">
        <f>MAX(D627+0.01,MAX(0.03,MIN(0.3,_xlfn.NORM.INV(RAND(),$B$8,$B$9))))</f>
        <v/>
      </c>
      <c r="F627" s="75">
        <f>MAX(3,MIN(25,_xlfn.NORM.INV(RAND(),$B$12,$B$13)))</f>
        <v/>
      </c>
      <c r="G627" s="12">
        <f>SUMPRODUCT($B$14*((C627-$B$17)*(1-$B$15)+$B$17-$B$16)*(1+B627)^{1,2,3,4,5}/((1+E627)^{0.5,1.5,2.5,3.5,4.5}))</f>
        <v/>
      </c>
      <c r="H627" s="12">
        <f>(($B$14*(1+B627)^5*((C627-$B$17)*(1-$B$15)+$B$17-$B$16)*(1+D627)/MAX(E627-D627,0.000001))*$B$21+($B$14*(1+B627)^5*C627*F627)*(1-$B$21))/((1+E627)^4.5)</f>
        <v/>
      </c>
      <c r="I627" s="12">
        <f>G627+H627+$B$18-$B$19</f>
        <v/>
      </c>
      <c r="J627" s="76">
        <f>IF($B$20=0,0,I627/$B$20)</f>
        <v/>
      </c>
    </row>
    <row r="628">
      <c r="A628" s="77" t="n">
        <v>562</v>
      </c>
      <c r="B628" s="78">
        <f>MAX(-0.2,MIN(0.5,_xlfn.NORM.INV(RAND(),$B$4,$B$5)))</f>
        <v/>
      </c>
      <c r="C628" s="78">
        <f>MAX(0.01,MIN(0.6,_xlfn.NORM.INV(RAND(),$B$6,$B$7)))</f>
        <v/>
      </c>
      <c r="D628" s="78">
        <f>MAX(0,MIN(0.05,_xlfn.NORM.INV(RAND(),$B$10,$B$11)))</f>
        <v/>
      </c>
      <c r="E628" s="78">
        <f>MAX(D628+0.01,MAX(0.03,MIN(0.3,_xlfn.NORM.INV(RAND(),$B$8,$B$9))))</f>
        <v/>
      </c>
      <c r="F628" s="79">
        <f>MAX(3,MIN(25,_xlfn.NORM.INV(RAND(),$B$12,$B$13)))</f>
        <v/>
      </c>
      <c r="G628" s="77">
        <f>SUMPRODUCT($B$14*((C628-$B$17)*(1-$B$15)+$B$17-$B$16)*(1+B628)^{1,2,3,4,5}/((1+E628)^{0.5,1.5,2.5,3.5,4.5}))</f>
        <v/>
      </c>
      <c r="H628" s="77">
        <f>(($B$14*(1+B628)^5*((C628-$B$17)*(1-$B$15)+$B$17-$B$16)*(1+D628)/MAX(E628-D628,0.000001))*$B$21+($B$14*(1+B628)^5*C628*F628)*(1-$B$21))/((1+E628)^4.5)</f>
        <v/>
      </c>
      <c r="I628" s="77">
        <f>G628+H628+$B$18-$B$19</f>
        <v/>
      </c>
      <c r="J628" s="80">
        <f>IF($B$20=0,0,I628/$B$20)</f>
        <v/>
      </c>
    </row>
    <row r="629">
      <c r="A629" s="12" t="n">
        <v>563</v>
      </c>
      <c r="B629" s="11">
        <f>MAX(-0.2,MIN(0.5,_xlfn.NORM.INV(RAND(),$B$4,$B$5)))</f>
        <v/>
      </c>
      <c r="C629" s="11">
        <f>MAX(0.01,MIN(0.6,_xlfn.NORM.INV(RAND(),$B$6,$B$7)))</f>
        <v/>
      </c>
      <c r="D629" s="11">
        <f>MAX(0,MIN(0.05,_xlfn.NORM.INV(RAND(),$B$10,$B$11)))</f>
        <v/>
      </c>
      <c r="E629" s="11">
        <f>MAX(D629+0.01,MAX(0.03,MIN(0.3,_xlfn.NORM.INV(RAND(),$B$8,$B$9))))</f>
        <v/>
      </c>
      <c r="F629" s="75">
        <f>MAX(3,MIN(25,_xlfn.NORM.INV(RAND(),$B$12,$B$13)))</f>
        <v/>
      </c>
      <c r="G629" s="12">
        <f>SUMPRODUCT($B$14*((C629-$B$17)*(1-$B$15)+$B$17-$B$16)*(1+B629)^{1,2,3,4,5}/((1+E629)^{0.5,1.5,2.5,3.5,4.5}))</f>
        <v/>
      </c>
      <c r="H629" s="12">
        <f>(($B$14*(1+B629)^5*((C629-$B$17)*(1-$B$15)+$B$17-$B$16)*(1+D629)/MAX(E629-D629,0.000001))*$B$21+($B$14*(1+B629)^5*C629*F629)*(1-$B$21))/((1+E629)^4.5)</f>
        <v/>
      </c>
      <c r="I629" s="12">
        <f>G629+H629+$B$18-$B$19</f>
        <v/>
      </c>
      <c r="J629" s="76">
        <f>IF($B$20=0,0,I629/$B$20)</f>
        <v/>
      </c>
    </row>
    <row r="630">
      <c r="A630" s="77" t="n">
        <v>564</v>
      </c>
      <c r="B630" s="78">
        <f>MAX(-0.2,MIN(0.5,_xlfn.NORM.INV(RAND(),$B$4,$B$5)))</f>
        <v/>
      </c>
      <c r="C630" s="78">
        <f>MAX(0.01,MIN(0.6,_xlfn.NORM.INV(RAND(),$B$6,$B$7)))</f>
        <v/>
      </c>
      <c r="D630" s="78">
        <f>MAX(0,MIN(0.05,_xlfn.NORM.INV(RAND(),$B$10,$B$11)))</f>
        <v/>
      </c>
      <c r="E630" s="78">
        <f>MAX(D630+0.01,MAX(0.03,MIN(0.3,_xlfn.NORM.INV(RAND(),$B$8,$B$9))))</f>
        <v/>
      </c>
      <c r="F630" s="79">
        <f>MAX(3,MIN(25,_xlfn.NORM.INV(RAND(),$B$12,$B$13)))</f>
        <v/>
      </c>
      <c r="G630" s="77">
        <f>SUMPRODUCT($B$14*((C630-$B$17)*(1-$B$15)+$B$17-$B$16)*(1+B630)^{1,2,3,4,5}/((1+E630)^{0.5,1.5,2.5,3.5,4.5}))</f>
        <v/>
      </c>
      <c r="H630" s="77">
        <f>(($B$14*(1+B630)^5*((C630-$B$17)*(1-$B$15)+$B$17-$B$16)*(1+D630)/MAX(E630-D630,0.000001))*$B$21+($B$14*(1+B630)^5*C630*F630)*(1-$B$21))/((1+E630)^4.5)</f>
        <v/>
      </c>
      <c r="I630" s="77">
        <f>G630+H630+$B$18-$B$19</f>
        <v/>
      </c>
      <c r="J630" s="80">
        <f>IF($B$20=0,0,I630/$B$20)</f>
        <v/>
      </c>
    </row>
    <row r="631">
      <c r="A631" s="12" t="n">
        <v>565</v>
      </c>
      <c r="B631" s="11">
        <f>MAX(-0.2,MIN(0.5,_xlfn.NORM.INV(RAND(),$B$4,$B$5)))</f>
        <v/>
      </c>
      <c r="C631" s="11">
        <f>MAX(0.01,MIN(0.6,_xlfn.NORM.INV(RAND(),$B$6,$B$7)))</f>
        <v/>
      </c>
      <c r="D631" s="11">
        <f>MAX(0,MIN(0.05,_xlfn.NORM.INV(RAND(),$B$10,$B$11)))</f>
        <v/>
      </c>
      <c r="E631" s="11">
        <f>MAX(D631+0.01,MAX(0.03,MIN(0.3,_xlfn.NORM.INV(RAND(),$B$8,$B$9))))</f>
        <v/>
      </c>
      <c r="F631" s="75">
        <f>MAX(3,MIN(25,_xlfn.NORM.INV(RAND(),$B$12,$B$13)))</f>
        <v/>
      </c>
      <c r="G631" s="12">
        <f>SUMPRODUCT($B$14*((C631-$B$17)*(1-$B$15)+$B$17-$B$16)*(1+B631)^{1,2,3,4,5}/((1+E631)^{0.5,1.5,2.5,3.5,4.5}))</f>
        <v/>
      </c>
      <c r="H631" s="12">
        <f>(($B$14*(1+B631)^5*((C631-$B$17)*(1-$B$15)+$B$17-$B$16)*(1+D631)/MAX(E631-D631,0.000001))*$B$21+($B$14*(1+B631)^5*C631*F631)*(1-$B$21))/((1+E631)^4.5)</f>
        <v/>
      </c>
      <c r="I631" s="12">
        <f>G631+H631+$B$18-$B$19</f>
        <v/>
      </c>
      <c r="J631" s="76">
        <f>IF($B$20=0,0,I631/$B$20)</f>
        <v/>
      </c>
    </row>
    <row r="632">
      <c r="A632" s="77" t="n">
        <v>566</v>
      </c>
      <c r="B632" s="78">
        <f>MAX(-0.2,MIN(0.5,_xlfn.NORM.INV(RAND(),$B$4,$B$5)))</f>
        <v/>
      </c>
      <c r="C632" s="78">
        <f>MAX(0.01,MIN(0.6,_xlfn.NORM.INV(RAND(),$B$6,$B$7)))</f>
        <v/>
      </c>
      <c r="D632" s="78">
        <f>MAX(0,MIN(0.05,_xlfn.NORM.INV(RAND(),$B$10,$B$11)))</f>
        <v/>
      </c>
      <c r="E632" s="78">
        <f>MAX(D632+0.01,MAX(0.03,MIN(0.3,_xlfn.NORM.INV(RAND(),$B$8,$B$9))))</f>
        <v/>
      </c>
      <c r="F632" s="79">
        <f>MAX(3,MIN(25,_xlfn.NORM.INV(RAND(),$B$12,$B$13)))</f>
        <v/>
      </c>
      <c r="G632" s="77">
        <f>SUMPRODUCT($B$14*((C632-$B$17)*(1-$B$15)+$B$17-$B$16)*(1+B632)^{1,2,3,4,5}/((1+E632)^{0.5,1.5,2.5,3.5,4.5}))</f>
        <v/>
      </c>
      <c r="H632" s="77">
        <f>(($B$14*(1+B632)^5*((C632-$B$17)*(1-$B$15)+$B$17-$B$16)*(1+D632)/MAX(E632-D632,0.000001))*$B$21+($B$14*(1+B632)^5*C632*F632)*(1-$B$21))/((1+E632)^4.5)</f>
        <v/>
      </c>
      <c r="I632" s="77">
        <f>G632+H632+$B$18-$B$19</f>
        <v/>
      </c>
      <c r="J632" s="80">
        <f>IF($B$20=0,0,I632/$B$20)</f>
        <v/>
      </c>
    </row>
    <row r="633">
      <c r="A633" s="12" t="n">
        <v>567</v>
      </c>
      <c r="B633" s="11">
        <f>MAX(-0.2,MIN(0.5,_xlfn.NORM.INV(RAND(),$B$4,$B$5)))</f>
        <v/>
      </c>
      <c r="C633" s="11">
        <f>MAX(0.01,MIN(0.6,_xlfn.NORM.INV(RAND(),$B$6,$B$7)))</f>
        <v/>
      </c>
      <c r="D633" s="11">
        <f>MAX(0,MIN(0.05,_xlfn.NORM.INV(RAND(),$B$10,$B$11)))</f>
        <v/>
      </c>
      <c r="E633" s="11">
        <f>MAX(D633+0.01,MAX(0.03,MIN(0.3,_xlfn.NORM.INV(RAND(),$B$8,$B$9))))</f>
        <v/>
      </c>
      <c r="F633" s="75">
        <f>MAX(3,MIN(25,_xlfn.NORM.INV(RAND(),$B$12,$B$13)))</f>
        <v/>
      </c>
      <c r="G633" s="12">
        <f>SUMPRODUCT($B$14*((C633-$B$17)*(1-$B$15)+$B$17-$B$16)*(1+B633)^{1,2,3,4,5}/((1+E633)^{0.5,1.5,2.5,3.5,4.5}))</f>
        <v/>
      </c>
      <c r="H633" s="12">
        <f>(($B$14*(1+B633)^5*((C633-$B$17)*(1-$B$15)+$B$17-$B$16)*(1+D633)/MAX(E633-D633,0.000001))*$B$21+($B$14*(1+B633)^5*C633*F633)*(1-$B$21))/((1+E633)^4.5)</f>
        <v/>
      </c>
      <c r="I633" s="12">
        <f>G633+H633+$B$18-$B$19</f>
        <v/>
      </c>
      <c r="J633" s="76">
        <f>IF($B$20=0,0,I633/$B$20)</f>
        <v/>
      </c>
    </row>
    <row r="634">
      <c r="A634" s="77" t="n">
        <v>568</v>
      </c>
      <c r="B634" s="78">
        <f>MAX(-0.2,MIN(0.5,_xlfn.NORM.INV(RAND(),$B$4,$B$5)))</f>
        <v/>
      </c>
      <c r="C634" s="78">
        <f>MAX(0.01,MIN(0.6,_xlfn.NORM.INV(RAND(),$B$6,$B$7)))</f>
        <v/>
      </c>
      <c r="D634" s="78">
        <f>MAX(0,MIN(0.05,_xlfn.NORM.INV(RAND(),$B$10,$B$11)))</f>
        <v/>
      </c>
      <c r="E634" s="78">
        <f>MAX(D634+0.01,MAX(0.03,MIN(0.3,_xlfn.NORM.INV(RAND(),$B$8,$B$9))))</f>
        <v/>
      </c>
      <c r="F634" s="79">
        <f>MAX(3,MIN(25,_xlfn.NORM.INV(RAND(),$B$12,$B$13)))</f>
        <v/>
      </c>
      <c r="G634" s="77">
        <f>SUMPRODUCT($B$14*((C634-$B$17)*(1-$B$15)+$B$17-$B$16)*(1+B634)^{1,2,3,4,5}/((1+E634)^{0.5,1.5,2.5,3.5,4.5}))</f>
        <v/>
      </c>
      <c r="H634" s="77">
        <f>(($B$14*(1+B634)^5*((C634-$B$17)*(1-$B$15)+$B$17-$B$16)*(1+D634)/MAX(E634-D634,0.000001))*$B$21+($B$14*(1+B634)^5*C634*F634)*(1-$B$21))/((1+E634)^4.5)</f>
        <v/>
      </c>
      <c r="I634" s="77">
        <f>G634+H634+$B$18-$B$19</f>
        <v/>
      </c>
      <c r="J634" s="80">
        <f>IF($B$20=0,0,I634/$B$20)</f>
        <v/>
      </c>
    </row>
    <row r="635">
      <c r="A635" s="12" t="n">
        <v>569</v>
      </c>
      <c r="B635" s="11">
        <f>MAX(-0.2,MIN(0.5,_xlfn.NORM.INV(RAND(),$B$4,$B$5)))</f>
        <v/>
      </c>
      <c r="C635" s="11">
        <f>MAX(0.01,MIN(0.6,_xlfn.NORM.INV(RAND(),$B$6,$B$7)))</f>
        <v/>
      </c>
      <c r="D635" s="11">
        <f>MAX(0,MIN(0.05,_xlfn.NORM.INV(RAND(),$B$10,$B$11)))</f>
        <v/>
      </c>
      <c r="E635" s="11">
        <f>MAX(D635+0.01,MAX(0.03,MIN(0.3,_xlfn.NORM.INV(RAND(),$B$8,$B$9))))</f>
        <v/>
      </c>
      <c r="F635" s="75">
        <f>MAX(3,MIN(25,_xlfn.NORM.INV(RAND(),$B$12,$B$13)))</f>
        <v/>
      </c>
      <c r="G635" s="12">
        <f>SUMPRODUCT($B$14*((C635-$B$17)*(1-$B$15)+$B$17-$B$16)*(1+B635)^{1,2,3,4,5}/((1+E635)^{0.5,1.5,2.5,3.5,4.5}))</f>
        <v/>
      </c>
      <c r="H635" s="12">
        <f>(($B$14*(1+B635)^5*((C635-$B$17)*(1-$B$15)+$B$17-$B$16)*(1+D635)/MAX(E635-D635,0.000001))*$B$21+($B$14*(1+B635)^5*C635*F635)*(1-$B$21))/((1+E635)^4.5)</f>
        <v/>
      </c>
      <c r="I635" s="12">
        <f>G635+H635+$B$18-$B$19</f>
        <v/>
      </c>
      <c r="J635" s="76">
        <f>IF($B$20=0,0,I635/$B$20)</f>
        <v/>
      </c>
    </row>
    <row r="636">
      <c r="A636" s="77" t="n">
        <v>570</v>
      </c>
      <c r="B636" s="78">
        <f>MAX(-0.2,MIN(0.5,_xlfn.NORM.INV(RAND(),$B$4,$B$5)))</f>
        <v/>
      </c>
      <c r="C636" s="78">
        <f>MAX(0.01,MIN(0.6,_xlfn.NORM.INV(RAND(),$B$6,$B$7)))</f>
        <v/>
      </c>
      <c r="D636" s="78">
        <f>MAX(0,MIN(0.05,_xlfn.NORM.INV(RAND(),$B$10,$B$11)))</f>
        <v/>
      </c>
      <c r="E636" s="78">
        <f>MAX(D636+0.01,MAX(0.03,MIN(0.3,_xlfn.NORM.INV(RAND(),$B$8,$B$9))))</f>
        <v/>
      </c>
      <c r="F636" s="79">
        <f>MAX(3,MIN(25,_xlfn.NORM.INV(RAND(),$B$12,$B$13)))</f>
        <v/>
      </c>
      <c r="G636" s="77">
        <f>SUMPRODUCT($B$14*((C636-$B$17)*(1-$B$15)+$B$17-$B$16)*(1+B636)^{1,2,3,4,5}/((1+E636)^{0.5,1.5,2.5,3.5,4.5}))</f>
        <v/>
      </c>
      <c r="H636" s="77">
        <f>(($B$14*(1+B636)^5*((C636-$B$17)*(1-$B$15)+$B$17-$B$16)*(1+D636)/MAX(E636-D636,0.000001))*$B$21+($B$14*(1+B636)^5*C636*F636)*(1-$B$21))/((1+E636)^4.5)</f>
        <v/>
      </c>
      <c r="I636" s="77">
        <f>G636+H636+$B$18-$B$19</f>
        <v/>
      </c>
      <c r="J636" s="80">
        <f>IF($B$20=0,0,I636/$B$20)</f>
        <v/>
      </c>
    </row>
    <row r="637">
      <c r="A637" s="12" t="n">
        <v>571</v>
      </c>
      <c r="B637" s="11">
        <f>MAX(-0.2,MIN(0.5,_xlfn.NORM.INV(RAND(),$B$4,$B$5)))</f>
        <v/>
      </c>
      <c r="C637" s="11">
        <f>MAX(0.01,MIN(0.6,_xlfn.NORM.INV(RAND(),$B$6,$B$7)))</f>
        <v/>
      </c>
      <c r="D637" s="11">
        <f>MAX(0,MIN(0.05,_xlfn.NORM.INV(RAND(),$B$10,$B$11)))</f>
        <v/>
      </c>
      <c r="E637" s="11">
        <f>MAX(D637+0.01,MAX(0.03,MIN(0.3,_xlfn.NORM.INV(RAND(),$B$8,$B$9))))</f>
        <v/>
      </c>
      <c r="F637" s="75">
        <f>MAX(3,MIN(25,_xlfn.NORM.INV(RAND(),$B$12,$B$13)))</f>
        <v/>
      </c>
      <c r="G637" s="12">
        <f>SUMPRODUCT($B$14*((C637-$B$17)*(1-$B$15)+$B$17-$B$16)*(1+B637)^{1,2,3,4,5}/((1+E637)^{0.5,1.5,2.5,3.5,4.5}))</f>
        <v/>
      </c>
      <c r="H637" s="12">
        <f>(($B$14*(1+B637)^5*((C637-$B$17)*(1-$B$15)+$B$17-$B$16)*(1+D637)/MAX(E637-D637,0.000001))*$B$21+($B$14*(1+B637)^5*C637*F637)*(1-$B$21))/((1+E637)^4.5)</f>
        <v/>
      </c>
      <c r="I637" s="12">
        <f>G637+H637+$B$18-$B$19</f>
        <v/>
      </c>
      <c r="J637" s="76">
        <f>IF($B$20=0,0,I637/$B$20)</f>
        <v/>
      </c>
    </row>
    <row r="638">
      <c r="A638" s="77" t="n">
        <v>572</v>
      </c>
      <c r="B638" s="78">
        <f>MAX(-0.2,MIN(0.5,_xlfn.NORM.INV(RAND(),$B$4,$B$5)))</f>
        <v/>
      </c>
      <c r="C638" s="78">
        <f>MAX(0.01,MIN(0.6,_xlfn.NORM.INV(RAND(),$B$6,$B$7)))</f>
        <v/>
      </c>
      <c r="D638" s="78">
        <f>MAX(0,MIN(0.05,_xlfn.NORM.INV(RAND(),$B$10,$B$11)))</f>
        <v/>
      </c>
      <c r="E638" s="78">
        <f>MAX(D638+0.01,MAX(0.03,MIN(0.3,_xlfn.NORM.INV(RAND(),$B$8,$B$9))))</f>
        <v/>
      </c>
      <c r="F638" s="79">
        <f>MAX(3,MIN(25,_xlfn.NORM.INV(RAND(),$B$12,$B$13)))</f>
        <v/>
      </c>
      <c r="G638" s="77">
        <f>SUMPRODUCT($B$14*((C638-$B$17)*(1-$B$15)+$B$17-$B$16)*(1+B638)^{1,2,3,4,5}/((1+E638)^{0.5,1.5,2.5,3.5,4.5}))</f>
        <v/>
      </c>
      <c r="H638" s="77">
        <f>(($B$14*(1+B638)^5*((C638-$B$17)*(1-$B$15)+$B$17-$B$16)*(1+D638)/MAX(E638-D638,0.000001))*$B$21+($B$14*(1+B638)^5*C638*F638)*(1-$B$21))/((1+E638)^4.5)</f>
        <v/>
      </c>
      <c r="I638" s="77">
        <f>G638+H638+$B$18-$B$19</f>
        <v/>
      </c>
      <c r="J638" s="80">
        <f>IF($B$20=0,0,I638/$B$20)</f>
        <v/>
      </c>
    </row>
    <row r="639">
      <c r="A639" s="12" t="n">
        <v>573</v>
      </c>
      <c r="B639" s="11">
        <f>MAX(-0.2,MIN(0.5,_xlfn.NORM.INV(RAND(),$B$4,$B$5)))</f>
        <v/>
      </c>
      <c r="C639" s="11">
        <f>MAX(0.01,MIN(0.6,_xlfn.NORM.INV(RAND(),$B$6,$B$7)))</f>
        <v/>
      </c>
      <c r="D639" s="11">
        <f>MAX(0,MIN(0.05,_xlfn.NORM.INV(RAND(),$B$10,$B$11)))</f>
        <v/>
      </c>
      <c r="E639" s="11">
        <f>MAX(D639+0.01,MAX(0.03,MIN(0.3,_xlfn.NORM.INV(RAND(),$B$8,$B$9))))</f>
        <v/>
      </c>
      <c r="F639" s="75">
        <f>MAX(3,MIN(25,_xlfn.NORM.INV(RAND(),$B$12,$B$13)))</f>
        <v/>
      </c>
      <c r="G639" s="12">
        <f>SUMPRODUCT($B$14*((C639-$B$17)*(1-$B$15)+$B$17-$B$16)*(1+B639)^{1,2,3,4,5}/((1+E639)^{0.5,1.5,2.5,3.5,4.5}))</f>
        <v/>
      </c>
      <c r="H639" s="12">
        <f>(($B$14*(1+B639)^5*((C639-$B$17)*(1-$B$15)+$B$17-$B$16)*(1+D639)/MAX(E639-D639,0.000001))*$B$21+($B$14*(1+B639)^5*C639*F639)*(1-$B$21))/((1+E639)^4.5)</f>
        <v/>
      </c>
      <c r="I639" s="12">
        <f>G639+H639+$B$18-$B$19</f>
        <v/>
      </c>
      <c r="J639" s="76">
        <f>IF($B$20=0,0,I639/$B$20)</f>
        <v/>
      </c>
    </row>
    <row r="640">
      <c r="A640" s="77" t="n">
        <v>574</v>
      </c>
      <c r="B640" s="78">
        <f>MAX(-0.2,MIN(0.5,_xlfn.NORM.INV(RAND(),$B$4,$B$5)))</f>
        <v/>
      </c>
      <c r="C640" s="78">
        <f>MAX(0.01,MIN(0.6,_xlfn.NORM.INV(RAND(),$B$6,$B$7)))</f>
        <v/>
      </c>
      <c r="D640" s="78">
        <f>MAX(0,MIN(0.05,_xlfn.NORM.INV(RAND(),$B$10,$B$11)))</f>
        <v/>
      </c>
      <c r="E640" s="78">
        <f>MAX(D640+0.01,MAX(0.03,MIN(0.3,_xlfn.NORM.INV(RAND(),$B$8,$B$9))))</f>
        <v/>
      </c>
      <c r="F640" s="79">
        <f>MAX(3,MIN(25,_xlfn.NORM.INV(RAND(),$B$12,$B$13)))</f>
        <v/>
      </c>
      <c r="G640" s="77">
        <f>SUMPRODUCT($B$14*((C640-$B$17)*(1-$B$15)+$B$17-$B$16)*(1+B640)^{1,2,3,4,5}/((1+E640)^{0.5,1.5,2.5,3.5,4.5}))</f>
        <v/>
      </c>
      <c r="H640" s="77">
        <f>(($B$14*(1+B640)^5*((C640-$B$17)*(1-$B$15)+$B$17-$B$16)*(1+D640)/MAX(E640-D640,0.000001))*$B$21+($B$14*(1+B640)^5*C640*F640)*(1-$B$21))/((1+E640)^4.5)</f>
        <v/>
      </c>
      <c r="I640" s="77">
        <f>G640+H640+$B$18-$B$19</f>
        <v/>
      </c>
      <c r="J640" s="80">
        <f>IF($B$20=0,0,I640/$B$20)</f>
        <v/>
      </c>
    </row>
    <row r="641">
      <c r="A641" s="12" t="n">
        <v>575</v>
      </c>
      <c r="B641" s="11">
        <f>MAX(-0.2,MIN(0.5,_xlfn.NORM.INV(RAND(),$B$4,$B$5)))</f>
        <v/>
      </c>
      <c r="C641" s="11">
        <f>MAX(0.01,MIN(0.6,_xlfn.NORM.INV(RAND(),$B$6,$B$7)))</f>
        <v/>
      </c>
      <c r="D641" s="11">
        <f>MAX(0,MIN(0.05,_xlfn.NORM.INV(RAND(),$B$10,$B$11)))</f>
        <v/>
      </c>
      <c r="E641" s="11">
        <f>MAX(D641+0.01,MAX(0.03,MIN(0.3,_xlfn.NORM.INV(RAND(),$B$8,$B$9))))</f>
        <v/>
      </c>
      <c r="F641" s="75">
        <f>MAX(3,MIN(25,_xlfn.NORM.INV(RAND(),$B$12,$B$13)))</f>
        <v/>
      </c>
      <c r="G641" s="12">
        <f>SUMPRODUCT($B$14*((C641-$B$17)*(1-$B$15)+$B$17-$B$16)*(1+B641)^{1,2,3,4,5}/((1+E641)^{0.5,1.5,2.5,3.5,4.5}))</f>
        <v/>
      </c>
      <c r="H641" s="12">
        <f>(($B$14*(1+B641)^5*((C641-$B$17)*(1-$B$15)+$B$17-$B$16)*(1+D641)/MAX(E641-D641,0.000001))*$B$21+($B$14*(1+B641)^5*C641*F641)*(1-$B$21))/((1+E641)^4.5)</f>
        <v/>
      </c>
      <c r="I641" s="12">
        <f>G641+H641+$B$18-$B$19</f>
        <v/>
      </c>
      <c r="J641" s="76">
        <f>IF($B$20=0,0,I641/$B$20)</f>
        <v/>
      </c>
    </row>
    <row r="642">
      <c r="A642" s="77" t="n">
        <v>576</v>
      </c>
      <c r="B642" s="78">
        <f>MAX(-0.2,MIN(0.5,_xlfn.NORM.INV(RAND(),$B$4,$B$5)))</f>
        <v/>
      </c>
      <c r="C642" s="78">
        <f>MAX(0.01,MIN(0.6,_xlfn.NORM.INV(RAND(),$B$6,$B$7)))</f>
        <v/>
      </c>
      <c r="D642" s="78">
        <f>MAX(0,MIN(0.05,_xlfn.NORM.INV(RAND(),$B$10,$B$11)))</f>
        <v/>
      </c>
      <c r="E642" s="78">
        <f>MAX(D642+0.01,MAX(0.03,MIN(0.3,_xlfn.NORM.INV(RAND(),$B$8,$B$9))))</f>
        <v/>
      </c>
      <c r="F642" s="79">
        <f>MAX(3,MIN(25,_xlfn.NORM.INV(RAND(),$B$12,$B$13)))</f>
        <v/>
      </c>
      <c r="G642" s="77">
        <f>SUMPRODUCT($B$14*((C642-$B$17)*(1-$B$15)+$B$17-$B$16)*(1+B642)^{1,2,3,4,5}/((1+E642)^{0.5,1.5,2.5,3.5,4.5}))</f>
        <v/>
      </c>
      <c r="H642" s="77">
        <f>(($B$14*(1+B642)^5*((C642-$B$17)*(1-$B$15)+$B$17-$B$16)*(1+D642)/MAX(E642-D642,0.000001))*$B$21+($B$14*(1+B642)^5*C642*F642)*(1-$B$21))/((1+E642)^4.5)</f>
        <v/>
      </c>
      <c r="I642" s="77">
        <f>G642+H642+$B$18-$B$19</f>
        <v/>
      </c>
      <c r="J642" s="80">
        <f>IF($B$20=0,0,I642/$B$20)</f>
        <v/>
      </c>
    </row>
    <row r="643">
      <c r="A643" s="12" t="n">
        <v>577</v>
      </c>
      <c r="B643" s="11">
        <f>MAX(-0.2,MIN(0.5,_xlfn.NORM.INV(RAND(),$B$4,$B$5)))</f>
        <v/>
      </c>
      <c r="C643" s="11">
        <f>MAX(0.01,MIN(0.6,_xlfn.NORM.INV(RAND(),$B$6,$B$7)))</f>
        <v/>
      </c>
      <c r="D643" s="11">
        <f>MAX(0,MIN(0.05,_xlfn.NORM.INV(RAND(),$B$10,$B$11)))</f>
        <v/>
      </c>
      <c r="E643" s="11">
        <f>MAX(D643+0.01,MAX(0.03,MIN(0.3,_xlfn.NORM.INV(RAND(),$B$8,$B$9))))</f>
        <v/>
      </c>
      <c r="F643" s="75">
        <f>MAX(3,MIN(25,_xlfn.NORM.INV(RAND(),$B$12,$B$13)))</f>
        <v/>
      </c>
      <c r="G643" s="12">
        <f>SUMPRODUCT($B$14*((C643-$B$17)*(1-$B$15)+$B$17-$B$16)*(1+B643)^{1,2,3,4,5}/((1+E643)^{0.5,1.5,2.5,3.5,4.5}))</f>
        <v/>
      </c>
      <c r="H643" s="12">
        <f>(($B$14*(1+B643)^5*((C643-$B$17)*(1-$B$15)+$B$17-$B$16)*(1+D643)/MAX(E643-D643,0.000001))*$B$21+($B$14*(1+B643)^5*C643*F643)*(1-$B$21))/((1+E643)^4.5)</f>
        <v/>
      </c>
      <c r="I643" s="12">
        <f>G643+H643+$B$18-$B$19</f>
        <v/>
      </c>
      <c r="J643" s="76">
        <f>IF($B$20=0,0,I643/$B$20)</f>
        <v/>
      </c>
    </row>
    <row r="644">
      <c r="A644" s="77" t="n">
        <v>578</v>
      </c>
      <c r="B644" s="78">
        <f>MAX(-0.2,MIN(0.5,_xlfn.NORM.INV(RAND(),$B$4,$B$5)))</f>
        <v/>
      </c>
      <c r="C644" s="78">
        <f>MAX(0.01,MIN(0.6,_xlfn.NORM.INV(RAND(),$B$6,$B$7)))</f>
        <v/>
      </c>
      <c r="D644" s="78">
        <f>MAX(0,MIN(0.05,_xlfn.NORM.INV(RAND(),$B$10,$B$11)))</f>
        <v/>
      </c>
      <c r="E644" s="78">
        <f>MAX(D644+0.01,MAX(0.03,MIN(0.3,_xlfn.NORM.INV(RAND(),$B$8,$B$9))))</f>
        <v/>
      </c>
      <c r="F644" s="79">
        <f>MAX(3,MIN(25,_xlfn.NORM.INV(RAND(),$B$12,$B$13)))</f>
        <v/>
      </c>
      <c r="G644" s="77">
        <f>SUMPRODUCT($B$14*((C644-$B$17)*(1-$B$15)+$B$17-$B$16)*(1+B644)^{1,2,3,4,5}/((1+E644)^{0.5,1.5,2.5,3.5,4.5}))</f>
        <v/>
      </c>
      <c r="H644" s="77">
        <f>(($B$14*(1+B644)^5*((C644-$B$17)*(1-$B$15)+$B$17-$B$16)*(1+D644)/MAX(E644-D644,0.000001))*$B$21+($B$14*(1+B644)^5*C644*F644)*(1-$B$21))/((1+E644)^4.5)</f>
        <v/>
      </c>
      <c r="I644" s="77">
        <f>G644+H644+$B$18-$B$19</f>
        <v/>
      </c>
      <c r="J644" s="80">
        <f>IF($B$20=0,0,I644/$B$20)</f>
        <v/>
      </c>
    </row>
    <row r="645">
      <c r="A645" s="12" t="n">
        <v>579</v>
      </c>
      <c r="B645" s="11">
        <f>MAX(-0.2,MIN(0.5,_xlfn.NORM.INV(RAND(),$B$4,$B$5)))</f>
        <v/>
      </c>
      <c r="C645" s="11">
        <f>MAX(0.01,MIN(0.6,_xlfn.NORM.INV(RAND(),$B$6,$B$7)))</f>
        <v/>
      </c>
      <c r="D645" s="11">
        <f>MAX(0,MIN(0.05,_xlfn.NORM.INV(RAND(),$B$10,$B$11)))</f>
        <v/>
      </c>
      <c r="E645" s="11">
        <f>MAX(D645+0.01,MAX(0.03,MIN(0.3,_xlfn.NORM.INV(RAND(),$B$8,$B$9))))</f>
        <v/>
      </c>
      <c r="F645" s="75">
        <f>MAX(3,MIN(25,_xlfn.NORM.INV(RAND(),$B$12,$B$13)))</f>
        <v/>
      </c>
      <c r="G645" s="12">
        <f>SUMPRODUCT($B$14*((C645-$B$17)*(1-$B$15)+$B$17-$B$16)*(1+B645)^{1,2,3,4,5}/((1+E645)^{0.5,1.5,2.5,3.5,4.5}))</f>
        <v/>
      </c>
      <c r="H645" s="12">
        <f>(($B$14*(1+B645)^5*((C645-$B$17)*(1-$B$15)+$B$17-$B$16)*(1+D645)/MAX(E645-D645,0.000001))*$B$21+($B$14*(1+B645)^5*C645*F645)*(1-$B$21))/((1+E645)^4.5)</f>
        <v/>
      </c>
      <c r="I645" s="12">
        <f>G645+H645+$B$18-$B$19</f>
        <v/>
      </c>
      <c r="J645" s="76">
        <f>IF($B$20=0,0,I645/$B$20)</f>
        <v/>
      </c>
    </row>
    <row r="646">
      <c r="A646" s="77" t="n">
        <v>580</v>
      </c>
      <c r="B646" s="78">
        <f>MAX(-0.2,MIN(0.5,_xlfn.NORM.INV(RAND(),$B$4,$B$5)))</f>
        <v/>
      </c>
      <c r="C646" s="78">
        <f>MAX(0.01,MIN(0.6,_xlfn.NORM.INV(RAND(),$B$6,$B$7)))</f>
        <v/>
      </c>
      <c r="D646" s="78">
        <f>MAX(0,MIN(0.05,_xlfn.NORM.INV(RAND(),$B$10,$B$11)))</f>
        <v/>
      </c>
      <c r="E646" s="78">
        <f>MAX(D646+0.01,MAX(0.03,MIN(0.3,_xlfn.NORM.INV(RAND(),$B$8,$B$9))))</f>
        <v/>
      </c>
      <c r="F646" s="79">
        <f>MAX(3,MIN(25,_xlfn.NORM.INV(RAND(),$B$12,$B$13)))</f>
        <v/>
      </c>
      <c r="G646" s="77">
        <f>SUMPRODUCT($B$14*((C646-$B$17)*(1-$B$15)+$B$17-$B$16)*(1+B646)^{1,2,3,4,5}/((1+E646)^{0.5,1.5,2.5,3.5,4.5}))</f>
        <v/>
      </c>
      <c r="H646" s="77">
        <f>(($B$14*(1+B646)^5*((C646-$B$17)*(1-$B$15)+$B$17-$B$16)*(1+D646)/MAX(E646-D646,0.000001))*$B$21+($B$14*(1+B646)^5*C646*F646)*(1-$B$21))/((1+E646)^4.5)</f>
        <v/>
      </c>
      <c r="I646" s="77">
        <f>G646+H646+$B$18-$B$19</f>
        <v/>
      </c>
      <c r="J646" s="80">
        <f>IF($B$20=0,0,I646/$B$20)</f>
        <v/>
      </c>
    </row>
    <row r="647">
      <c r="A647" s="12" t="n">
        <v>581</v>
      </c>
      <c r="B647" s="11">
        <f>MAX(-0.2,MIN(0.5,_xlfn.NORM.INV(RAND(),$B$4,$B$5)))</f>
        <v/>
      </c>
      <c r="C647" s="11">
        <f>MAX(0.01,MIN(0.6,_xlfn.NORM.INV(RAND(),$B$6,$B$7)))</f>
        <v/>
      </c>
      <c r="D647" s="11">
        <f>MAX(0,MIN(0.05,_xlfn.NORM.INV(RAND(),$B$10,$B$11)))</f>
        <v/>
      </c>
      <c r="E647" s="11">
        <f>MAX(D647+0.01,MAX(0.03,MIN(0.3,_xlfn.NORM.INV(RAND(),$B$8,$B$9))))</f>
        <v/>
      </c>
      <c r="F647" s="75">
        <f>MAX(3,MIN(25,_xlfn.NORM.INV(RAND(),$B$12,$B$13)))</f>
        <v/>
      </c>
      <c r="G647" s="12">
        <f>SUMPRODUCT($B$14*((C647-$B$17)*(1-$B$15)+$B$17-$B$16)*(1+B647)^{1,2,3,4,5}/((1+E647)^{0.5,1.5,2.5,3.5,4.5}))</f>
        <v/>
      </c>
      <c r="H647" s="12">
        <f>(($B$14*(1+B647)^5*((C647-$B$17)*(1-$B$15)+$B$17-$B$16)*(1+D647)/MAX(E647-D647,0.000001))*$B$21+($B$14*(1+B647)^5*C647*F647)*(1-$B$21))/((1+E647)^4.5)</f>
        <v/>
      </c>
      <c r="I647" s="12">
        <f>G647+H647+$B$18-$B$19</f>
        <v/>
      </c>
      <c r="J647" s="76">
        <f>IF($B$20=0,0,I647/$B$20)</f>
        <v/>
      </c>
    </row>
    <row r="648">
      <c r="A648" s="77" t="n">
        <v>582</v>
      </c>
      <c r="B648" s="78">
        <f>MAX(-0.2,MIN(0.5,_xlfn.NORM.INV(RAND(),$B$4,$B$5)))</f>
        <v/>
      </c>
      <c r="C648" s="78">
        <f>MAX(0.01,MIN(0.6,_xlfn.NORM.INV(RAND(),$B$6,$B$7)))</f>
        <v/>
      </c>
      <c r="D648" s="78">
        <f>MAX(0,MIN(0.05,_xlfn.NORM.INV(RAND(),$B$10,$B$11)))</f>
        <v/>
      </c>
      <c r="E648" s="78">
        <f>MAX(D648+0.01,MAX(0.03,MIN(0.3,_xlfn.NORM.INV(RAND(),$B$8,$B$9))))</f>
        <v/>
      </c>
      <c r="F648" s="79">
        <f>MAX(3,MIN(25,_xlfn.NORM.INV(RAND(),$B$12,$B$13)))</f>
        <v/>
      </c>
      <c r="G648" s="77">
        <f>SUMPRODUCT($B$14*((C648-$B$17)*(1-$B$15)+$B$17-$B$16)*(1+B648)^{1,2,3,4,5}/((1+E648)^{0.5,1.5,2.5,3.5,4.5}))</f>
        <v/>
      </c>
      <c r="H648" s="77">
        <f>(($B$14*(1+B648)^5*((C648-$B$17)*(1-$B$15)+$B$17-$B$16)*(1+D648)/MAX(E648-D648,0.000001))*$B$21+($B$14*(1+B648)^5*C648*F648)*(1-$B$21))/((1+E648)^4.5)</f>
        <v/>
      </c>
      <c r="I648" s="77">
        <f>G648+H648+$B$18-$B$19</f>
        <v/>
      </c>
      <c r="J648" s="80">
        <f>IF($B$20=0,0,I648/$B$20)</f>
        <v/>
      </c>
    </row>
    <row r="649">
      <c r="A649" s="12" t="n">
        <v>583</v>
      </c>
      <c r="B649" s="11">
        <f>MAX(-0.2,MIN(0.5,_xlfn.NORM.INV(RAND(),$B$4,$B$5)))</f>
        <v/>
      </c>
      <c r="C649" s="11">
        <f>MAX(0.01,MIN(0.6,_xlfn.NORM.INV(RAND(),$B$6,$B$7)))</f>
        <v/>
      </c>
      <c r="D649" s="11">
        <f>MAX(0,MIN(0.05,_xlfn.NORM.INV(RAND(),$B$10,$B$11)))</f>
        <v/>
      </c>
      <c r="E649" s="11">
        <f>MAX(D649+0.01,MAX(0.03,MIN(0.3,_xlfn.NORM.INV(RAND(),$B$8,$B$9))))</f>
        <v/>
      </c>
      <c r="F649" s="75">
        <f>MAX(3,MIN(25,_xlfn.NORM.INV(RAND(),$B$12,$B$13)))</f>
        <v/>
      </c>
      <c r="G649" s="12">
        <f>SUMPRODUCT($B$14*((C649-$B$17)*(1-$B$15)+$B$17-$B$16)*(1+B649)^{1,2,3,4,5}/((1+E649)^{0.5,1.5,2.5,3.5,4.5}))</f>
        <v/>
      </c>
      <c r="H649" s="12">
        <f>(($B$14*(1+B649)^5*((C649-$B$17)*(1-$B$15)+$B$17-$B$16)*(1+D649)/MAX(E649-D649,0.000001))*$B$21+($B$14*(1+B649)^5*C649*F649)*(1-$B$21))/((1+E649)^4.5)</f>
        <v/>
      </c>
      <c r="I649" s="12">
        <f>G649+H649+$B$18-$B$19</f>
        <v/>
      </c>
      <c r="J649" s="76">
        <f>IF($B$20=0,0,I649/$B$20)</f>
        <v/>
      </c>
    </row>
    <row r="650">
      <c r="A650" s="77" t="n">
        <v>584</v>
      </c>
      <c r="B650" s="78">
        <f>MAX(-0.2,MIN(0.5,_xlfn.NORM.INV(RAND(),$B$4,$B$5)))</f>
        <v/>
      </c>
      <c r="C650" s="78">
        <f>MAX(0.01,MIN(0.6,_xlfn.NORM.INV(RAND(),$B$6,$B$7)))</f>
        <v/>
      </c>
      <c r="D650" s="78">
        <f>MAX(0,MIN(0.05,_xlfn.NORM.INV(RAND(),$B$10,$B$11)))</f>
        <v/>
      </c>
      <c r="E650" s="78">
        <f>MAX(D650+0.01,MAX(0.03,MIN(0.3,_xlfn.NORM.INV(RAND(),$B$8,$B$9))))</f>
        <v/>
      </c>
      <c r="F650" s="79">
        <f>MAX(3,MIN(25,_xlfn.NORM.INV(RAND(),$B$12,$B$13)))</f>
        <v/>
      </c>
      <c r="G650" s="77">
        <f>SUMPRODUCT($B$14*((C650-$B$17)*(1-$B$15)+$B$17-$B$16)*(1+B650)^{1,2,3,4,5}/((1+E650)^{0.5,1.5,2.5,3.5,4.5}))</f>
        <v/>
      </c>
      <c r="H650" s="77">
        <f>(($B$14*(1+B650)^5*((C650-$B$17)*(1-$B$15)+$B$17-$B$16)*(1+D650)/MAX(E650-D650,0.000001))*$B$21+($B$14*(1+B650)^5*C650*F650)*(1-$B$21))/((1+E650)^4.5)</f>
        <v/>
      </c>
      <c r="I650" s="77">
        <f>G650+H650+$B$18-$B$19</f>
        <v/>
      </c>
      <c r="J650" s="80">
        <f>IF($B$20=0,0,I650/$B$20)</f>
        <v/>
      </c>
    </row>
    <row r="651">
      <c r="A651" s="12" t="n">
        <v>585</v>
      </c>
      <c r="B651" s="11">
        <f>MAX(-0.2,MIN(0.5,_xlfn.NORM.INV(RAND(),$B$4,$B$5)))</f>
        <v/>
      </c>
      <c r="C651" s="11">
        <f>MAX(0.01,MIN(0.6,_xlfn.NORM.INV(RAND(),$B$6,$B$7)))</f>
        <v/>
      </c>
      <c r="D651" s="11">
        <f>MAX(0,MIN(0.05,_xlfn.NORM.INV(RAND(),$B$10,$B$11)))</f>
        <v/>
      </c>
      <c r="E651" s="11">
        <f>MAX(D651+0.01,MAX(0.03,MIN(0.3,_xlfn.NORM.INV(RAND(),$B$8,$B$9))))</f>
        <v/>
      </c>
      <c r="F651" s="75">
        <f>MAX(3,MIN(25,_xlfn.NORM.INV(RAND(),$B$12,$B$13)))</f>
        <v/>
      </c>
      <c r="G651" s="12">
        <f>SUMPRODUCT($B$14*((C651-$B$17)*(1-$B$15)+$B$17-$B$16)*(1+B651)^{1,2,3,4,5}/((1+E651)^{0.5,1.5,2.5,3.5,4.5}))</f>
        <v/>
      </c>
      <c r="H651" s="12">
        <f>(($B$14*(1+B651)^5*((C651-$B$17)*(1-$B$15)+$B$17-$B$16)*(1+D651)/MAX(E651-D651,0.000001))*$B$21+($B$14*(1+B651)^5*C651*F651)*(1-$B$21))/((1+E651)^4.5)</f>
        <v/>
      </c>
      <c r="I651" s="12">
        <f>G651+H651+$B$18-$B$19</f>
        <v/>
      </c>
      <c r="J651" s="76">
        <f>IF($B$20=0,0,I651/$B$20)</f>
        <v/>
      </c>
    </row>
    <row r="652">
      <c r="A652" s="77" t="n">
        <v>586</v>
      </c>
      <c r="B652" s="78">
        <f>MAX(-0.2,MIN(0.5,_xlfn.NORM.INV(RAND(),$B$4,$B$5)))</f>
        <v/>
      </c>
      <c r="C652" s="78">
        <f>MAX(0.01,MIN(0.6,_xlfn.NORM.INV(RAND(),$B$6,$B$7)))</f>
        <v/>
      </c>
      <c r="D652" s="78">
        <f>MAX(0,MIN(0.05,_xlfn.NORM.INV(RAND(),$B$10,$B$11)))</f>
        <v/>
      </c>
      <c r="E652" s="78">
        <f>MAX(D652+0.01,MAX(0.03,MIN(0.3,_xlfn.NORM.INV(RAND(),$B$8,$B$9))))</f>
        <v/>
      </c>
      <c r="F652" s="79">
        <f>MAX(3,MIN(25,_xlfn.NORM.INV(RAND(),$B$12,$B$13)))</f>
        <v/>
      </c>
      <c r="G652" s="77">
        <f>SUMPRODUCT($B$14*((C652-$B$17)*(1-$B$15)+$B$17-$B$16)*(1+B652)^{1,2,3,4,5}/((1+E652)^{0.5,1.5,2.5,3.5,4.5}))</f>
        <v/>
      </c>
      <c r="H652" s="77">
        <f>(($B$14*(1+B652)^5*((C652-$B$17)*(1-$B$15)+$B$17-$B$16)*(1+D652)/MAX(E652-D652,0.000001))*$B$21+($B$14*(1+B652)^5*C652*F652)*(1-$B$21))/((1+E652)^4.5)</f>
        <v/>
      </c>
      <c r="I652" s="77">
        <f>G652+H652+$B$18-$B$19</f>
        <v/>
      </c>
      <c r="J652" s="80">
        <f>IF($B$20=0,0,I652/$B$20)</f>
        <v/>
      </c>
    </row>
    <row r="653">
      <c r="A653" s="12" t="n">
        <v>587</v>
      </c>
      <c r="B653" s="11">
        <f>MAX(-0.2,MIN(0.5,_xlfn.NORM.INV(RAND(),$B$4,$B$5)))</f>
        <v/>
      </c>
      <c r="C653" s="11">
        <f>MAX(0.01,MIN(0.6,_xlfn.NORM.INV(RAND(),$B$6,$B$7)))</f>
        <v/>
      </c>
      <c r="D653" s="11">
        <f>MAX(0,MIN(0.05,_xlfn.NORM.INV(RAND(),$B$10,$B$11)))</f>
        <v/>
      </c>
      <c r="E653" s="11">
        <f>MAX(D653+0.01,MAX(0.03,MIN(0.3,_xlfn.NORM.INV(RAND(),$B$8,$B$9))))</f>
        <v/>
      </c>
      <c r="F653" s="75">
        <f>MAX(3,MIN(25,_xlfn.NORM.INV(RAND(),$B$12,$B$13)))</f>
        <v/>
      </c>
      <c r="G653" s="12">
        <f>SUMPRODUCT($B$14*((C653-$B$17)*(1-$B$15)+$B$17-$B$16)*(1+B653)^{1,2,3,4,5}/((1+E653)^{0.5,1.5,2.5,3.5,4.5}))</f>
        <v/>
      </c>
      <c r="H653" s="12">
        <f>(($B$14*(1+B653)^5*((C653-$B$17)*(1-$B$15)+$B$17-$B$16)*(1+D653)/MAX(E653-D653,0.000001))*$B$21+($B$14*(1+B653)^5*C653*F653)*(1-$B$21))/((1+E653)^4.5)</f>
        <v/>
      </c>
      <c r="I653" s="12">
        <f>G653+H653+$B$18-$B$19</f>
        <v/>
      </c>
      <c r="J653" s="76">
        <f>IF($B$20=0,0,I653/$B$20)</f>
        <v/>
      </c>
    </row>
    <row r="654">
      <c r="A654" s="77" t="n">
        <v>588</v>
      </c>
      <c r="B654" s="78">
        <f>MAX(-0.2,MIN(0.5,_xlfn.NORM.INV(RAND(),$B$4,$B$5)))</f>
        <v/>
      </c>
      <c r="C654" s="78">
        <f>MAX(0.01,MIN(0.6,_xlfn.NORM.INV(RAND(),$B$6,$B$7)))</f>
        <v/>
      </c>
      <c r="D654" s="78">
        <f>MAX(0,MIN(0.05,_xlfn.NORM.INV(RAND(),$B$10,$B$11)))</f>
        <v/>
      </c>
      <c r="E654" s="78">
        <f>MAX(D654+0.01,MAX(0.03,MIN(0.3,_xlfn.NORM.INV(RAND(),$B$8,$B$9))))</f>
        <v/>
      </c>
      <c r="F654" s="79">
        <f>MAX(3,MIN(25,_xlfn.NORM.INV(RAND(),$B$12,$B$13)))</f>
        <v/>
      </c>
      <c r="G654" s="77">
        <f>SUMPRODUCT($B$14*((C654-$B$17)*(1-$B$15)+$B$17-$B$16)*(1+B654)^{1,2,3,4,5}/((1+E654)^{0.5,1.5,2.5,3.5,4.5}))</f>
        <v/>
      </c>
      <c r="H654" s="77">
        <f>(($B$14*(1+B654)^5*((C654-$B$17)*(1-$B$15)+$B$17-$B$16)*(1+D654)/MAX(E654-D654,0.000001))*$B$21+($B$14*(1+B654)^5*C654*F654)*(1-$B$21))/((1+E654)^4.5)</f>
        <v/>
      </c>
      <c r="I654" s="77">
        <f>G654+H654+$B$18-$B$19</f>
        <v/>
      </c>
      <c r="J654" s="80">
        <f>IF($B$20=0,0,I654/$B$20)</f>
        <v/>
      </c>
    </row>
    <row r="655">
      <c r="A655" s="12" t="n">
        <v>589</v>
      </c>
      <c r="B655" s="11">
        <f>MAX(-0.2,MIN(0.5,_xlfn.NORM.INV(RAND(),$B$4,$B$5)))</f>
        <v/>
      </c>
      <c r="C655" s="11">
        <f>MAX(0.01,MIN(0.6,_xlfn.NORM.INV(RAND(),$B$6,$B$7)))</f>
        <v/>
      </c>
      <c r="D655" s="11">
        <f>MAX(0,MIN(0.05,_xlfn.NORM.INV(RAND(),$B$10,$B$11)))</f>
        <v/>
      </c>
      <c r="E655" s="11">
        <f>MAX(D655+0.01,MAX(0.03,MIN(0.3,_xlfn.NORM.INV(RAND(),$B$8,$B$9))))</f>
        <v/>
      </c>
      <c r="F655" s="75">
        <f>MAX(3,MIN(25,_xlfn.NORM.INV(RAND(),$B$12,$B$13)))</f>
        <v/>
      </c>
      <c r="G655" s="12">
        <f>SUMPRODUCT($B$14*((C655-$B$17)*(1-$B$15)+$B$17-$B$16)*(1+B655)^{1,2,3,4,5}/((1+E655)^{0.5,1.5,2.5,3.5,4.5}))</f>
        <v/>
      </c>
      <c r="H655" s="12">
        <f>(($B$14*(1+B655)^5*((C655-$B$17)*(1-$B$15)+$B$17-$B$16)*(1+D655)/MAX(E655-D655,0.000001))*$B$21+($B$14*(1+B655)^5*C655*F655)*(1-$B$21))/((1+E655)^4.5)</f>
        <v/>
      </c>
      <c r="I655" s="12">
        <f>G655+H655+$B$18-$B$19</f>
        <v/>
      </c>
      <c r="J655" s="76">
        <f>IF($B$20=0,0,I655/$B$20)</f>
        <v/>
      </c>
    </row>
    <row r="656">
      <c r="A656" s="77" t="n">
        <v>590</v>
      </c>
      <c r="B656" s="78">
        <f>MAX(-0.2,MIN(0.5,_xlfn.NORM.INV(RAND(),$B$4,$B$5)))</f>
        <v/>
      </c>
      <c r="C656" s="78">
        <f>MAX(0.01,MIN(0.6,_xlfn.NORM.INV(RAND(),$B$6,$B$7)))</f>
        <v/>
      </c>
      <c r="D656" s="78">
        <f>MAX(0,MIN(0.05,_xlfn.NORM.INV(RAND(),$B$10,$B$11)))</f>
        <v/>
      </c>
      <c r="E656" s="78">
        <f>MAX(D656+0.01,MAX(0.03,MIN(0.3,_xlfn.NORM.INV(RAND(),$B$8,$B$9))))</f>
        <v/>
      </c>
      <c r="F656" s="79">
        <f>MAX(3,MIN(25,_xlfn.NORM.INV(RAND(),$B$12,$B$13)))</f>
        <v/>
      </c>
      <c r="G656" s="77">
        <f>SUMPRODUCT($B$14*((C656-$B$17)*(1-$B$15)+$B$17-$B$16)*(1+B656)^{1,2,3,4,5}/((1+E656)^{0.5,1.5,2.5,3.5,4.5}))</f>
        <v/>
      </c>
      <c r="H656" s="77">
        <f>(($B$14*(1+B656)^5*((C656-$B$17)*(1-$B$15)+$B$17-$B$16)*(1+D656)/MAX(E656-D656,0.000001))*$B$21+($B$14*(1+B656)^5*C656*F656)*(1-$B$21))/((1+E656)^4.5)</f>
        <v/>
      </c>
      <c r="I656" s="77">
        <f>G656+H656+$B$18-$B$19</f>
        <v/>
      </c>
      <c r="J656" s="80">
        <f>IF($B$20=0,0,I656/$B$20)</f>
        <v/>
      </c>
    </row>
    <row r="657">
      <c r="A657" s="12" t="n">
        <v>591</v>
      </c>
      <c r="B657" s="11">
        <f>MAX(-0.2,MIN(0.5,_xlfn.NORM.INV(RAND(),$B$4,$B$5)))</f>
        <v/>
      </c>
      <c r="C657" s="11">
        <f>MAX(0.01,MIN(0.6,_xlfn.NORM.INV(RAND(),$B$6,$B$7)))</f>
        <v/>
      </c>
      <c r="D657" s="11">
        <f>MAX(0,MIN(0.05,_xlfn.NORM.INV(RAND(),$B$10,$B$11)))</f>
        <v/>
      </c>
      <c r="E657" s="11">
        <f>MAX(D657+0.01,MAX(0.03,MIN(0.3,_xlfn.NORM.INV(RAND(),$B$8,$B$9))))</f>
        <v/>
      </c>
      <c r="F657" s="75">
        <f>MAX(3,MIN(25,_xlfn.NORM.INV(RAND(),$B$12,$B$13)))</f>
        <v/>
      </c>
      <c r="G657" s="12">
        <f>SUMPRODUCT($B$14*((C657-$B$17)*(1-$B$15)+$B$17-$B$16)*(1+B657)^{1,2,3,4,5}/((1+E657)^{0.5,1.5,2.5,3.5,4.5}))</f>
        <v/>
      </c>
      <c r="H657" s="12">
        <f>(($B$14*(1+B657)^5*((C657-$B$17)*(1-$B$15)+$B$17-$B$16)*(1+D657)/MAX(E657-D657,0.000001))*$B$21+($B$14*(1+B657)^5*C657*F657)*(1-$B$21))/((1+E657)^4.5)</f>
        <v/>
      </c>
      <c r="I657" s="12">
        <f>G657+H657+$B$18-$B$19</f>
        <v/>
      </c>
      <c r="J657" s="76">
        <f>IF($B$20=0,0,I657/$B$20)</f>
        <v/>
      </c>
    </row>
    <row r="658">
      <c r="A658" s="77" t="n">
        <v>592</v>
      </c>
      <c r="B658" s="78">
        <f>MAX(-0.2,MIN(0.5,_xlfn.NORM.INV(RAND(),$B$4,$B$5)))</f>
        <v/>
      </c>
      <c r="C658" s="78">
        <f>MAX(0.01,MIN(0.6,_xlfn.NORM.INV(RAND(),$B$6,$B$7)))</f>
        <v/>
      </c>
      <c r="D658" s="78">
        <f>MAX(0,MIN(0.05,_xlfn.NORM.INV(RAND(),$B$10,$B$11)))</f>
        <v/>
      </c>
      <c r="E658" s="78">
        <f>MAX(D658+0.01,MAX(0.03,MIN(0.3,_xlfn.NORM.INV(RAND(),$B$8,$B$9))))</f>
        <v/>
      </c>
      <c r="F658" s="79">
        <f>MAX(3,MIN(25,_xlfn.NORM.INV(RAND(),$B$12,$B$13)))</f>
        <v/>
      </c>
      <c r="G658" s="77">
        <f>SUMPRODUCT($B$14*((C658-$B$17)*(1-$B$15)+$B$17-$B$16)*(1+B658)^{1,2,3,4,5}/((1+E658)^{0.5,1.5,2.5,3.5,4.5}))</f>
        <v/>
      </c>
      <c r="H658" s="77">
        <f>(($B$14*(1+B658)^5*((C658-$B$17)*(1-$B$15)+$B$17-$B$16)*(1+D658)/MAX(E658-D658,0.000001))*$B$21+($B$14*(1+B658)^5*C658*F658)*(1-$B$21))/((1+E658)^4.5)</f>
        <v/>
      </c>
      <c r="I658" s="77">
        <f>G658+H658+$B$18-$B$19</f>
        <v/>
      </c>
      <c r="J658" s="80">
        <f>IF($B$20=0,0,I658/$B$20)</f>
        <v/>
      </c>
    </row>
    <row r="659">
      <c r="A659" s="12" t="n">
        <v>593</v>
      </c>
      <c r="B659" s="11">
        <f>MAX(-0.2,MIN(0.5,_xlfn.NORM.INV(RAND(),$B$4,$B$5)))</f>
        <v/>
      </c>
      <c r="C659" s="11">
        <f>MAX(0.01,MIN(0.6,_xlfn.NORM.INV(RAND(),$B$6,$B$7)))</f>
        <v/>
      </c>
      <c r="D659" s="11">
        <f>MAX(0,MIN(0.05,_xlfn.NORM.INV(RAND(),$B$10,$B$11)))</f>
        <v/>
      </c>
      <c r="E659" s="11">
        <f>MAX(D659+0.01,MAX(0.03,MIN(0.3,_xlfn.NORM.INV(RAND(),$B$8,$B$9))))</f>
        <v/>
      </c>
      <c r="F659" s="75">
        <f>MAX(3,MIN(25,_xlfn.NORM.INV(RAND(),$B$12,$B$13)))</f>
        <v/>
      </c>
      <c r="G659" s="12">
        <f>SUMPRODUCT($B$14*((C659-$B$17)*(1-$B$15)+$B$17-$B$16)*(1+B659)^{1,2,3,4,5}/((1+E659)^{0.5,1.5,2.5,3.5,4.5}))</f>
        <v/>
      </c>
      <c r="H659" s="12">
        <f>(($B$14*(1+B659)^5*((C659-$B$17)*(1-$B$15)+$B$17-$B$16)*(1+D659)/MAX(E659-D659,0.000001))*$B$21+($B$14*(1+B659)^5*C659*F659)*(1-$B$21))/((1+E659)^4.5)</f>
        <v/>
      </c>
      <c r="I659" s="12">
        <f>G659+H659+$B$18-$B$19</f>
        <v/>
      </c>
      <c r="J659" s="76">
        <f>IF($B$20=0,0,I659/$B$20)</f>
        <v/>
      </c>
    </row>
    <row r="660">
      <c r="A660" s="77" t="n">
        <v>594</v>
      </c>
      <c r="B660" s="78">
        <f>MAX(-0.2,MIN(0.5,_xlfn.NORM.INV(RAND(),$B$4,$B$5)))</f>
        <v/>
      </c>
      <c r="C660" s="78">
        <f>MAX(0.01,MIN(0.6,_xlfn.NORM.INV(RAND(),$B$6,$B$7)))</f>
        <v/>
      </c>
      <c r="D660" s="78">
        <f>MAX(0,MIN(0.05,_xlfn.NORM.INV(RAND(),$B$10,$B$11)))</f>
        <v/>
      </c>
      <c r="E660" s="78">
        <f>MAX(D660+0.01,MAX(0.03,MIN(0.3,_xlfn.NORM.INV(RAND(),$B$8,$B$9))))</f>
        <v/>
      </c>
      <c r="F660" s="79">
        <f>MAX(3,MIN(25,_xlfn.NORM.INV(RAND(),$B$12,$B$13)))</f>
        <v/>
      </c>
      <c r="G660" s="77">
        <f>SUMPRODUCT($B$14*((C660-$B$17)*(1-$B$15)+$B$17-$B$16)*(1+B660)^{1,2,3,4,5}/((1+E660)^{0.5,1.5,2.5,3.5,4.5}))</f>
        <v/>
      </c>
      <c r="H660" s="77">
        <f>(($B$14*(1+B660)^5*((C660-$B$17)*(1-$B$15)+$B$17-$B$16)*(1+D660)/MAX(E660-D660,0.000001))*$B$21+($B$14*(1+B660)^5*C660*F660)*(1-$B$21))/((1+E660)^4.5)</f>
        <v/>
      </c>
      <c r="I660" s="77">
        <f>G660+H660+$B$18-$B$19</f>
        <v/>
      </c>
      <c r="J660" s="80">
        <f>IF($B$20=0,0,I660/$B$20)</f>
        <v/>
      </c>
    </row>
    <row r="661">
      <c r="A661" s="12" t="n">
        <v>595</v>
      </c>
      <c r="B661" s="11">
        <f>MAX(-0.2,MIN(0.5,_xlfn.NORM.INV(RAND(),$B$4,$B$5)))</f>
        <v/>
      </c>
      <c r="C661" s="11">
        <f>MAX(0.01,MIN(0.6,_xlfn.NORM.INV(RAND(),$B$6,$B$7)))</f>
        <v/>
      </c>
      <c r="D661" s="11">
        <f>MAX(0,MIN(0.05,_xlfn.NORM.INV(RAND(),$B$10,$B$11)))</f>
        <v/>
      </c>
      <c r="E661" s="11">
        <f>MAX(D661+0.01,MAX(0.03,MIN(0.3,_xlfn.NORM.INV(RAND(),$B$8,$B$9))))</f>
        <v/>
      </c>
      <c r="F661" s="75">
        <f>MAX(3,MIN(25,_xlfn.NORM.INV(RAND(),$B$12,$B$13)))</f>
        <v/>
      </c>
      <c r="G661" s="12">
        <f>SUMPRODUCT($B$14*((C661-$B$17)*(1-$B$15)+$B$17-$B$16)*(1+B661)^{1,2,3,4,5}/((1+E661)^{0.5,1.5,2.5,3.5,4.5}))</f>
        <v/>
      </c>
      <c r="H661" s="12">
        <f>(($B$14*(1+B661)^5*((C661-$B$17)*(1-$B$15)+$B$17-$B$16)*(1+D661)/MAX(E661-D661,0.000001))*$B$21+($B$14*(1+B661)^5*C661*F661)*(1-$B$21))/((1+E661)^4.5)</f>
        <v/>
      </c>
      <c r="I661" s="12">
        <f>G661+H661+$B$18-$B$19</f>
        <v/>
      </c>
      <c r="J661" s="76">
        <f>IF($B$20=0,0,I661/$B$20)</f>
        <v/>
      </c>
    </row>
    <row r="662">
      <c r="A662" s="77" t="n">
        <v>596</v>
      </c>
      <c r="B662" s="78">
        <f>MAX(-0.2,MIN(0.5,_xlfn.NORM.INV(RAND(),$B$4,$B$5)))</f>
        <v/>
      </c>
      <c r="C662" s="78">
        <f>MAX(0.01,MIN(0.6,_xlfn.NORM.INV(RAND(),$B$6,$B$7)))</f>
        <v/>
      </c>
      <c r="D662" s="78">
        <f>MAX(0,MIN(0.05,_xlfn.NORM.INV(RAND(),$B$10,$B$11)))</f>
        <v/>
      </c>
      <c r="E662" s="78">
        <f>MAX(D662+0.01,MAX(0.03,MIN(0.3,_xlfn.NORM.INV(RAND(),$B$8,$B$9))))</f>
        <v/>
      </c>
      <c r="F662" s="79">
        <f>MAX(3,MIN(25,_xlfn.NORM.INV(RAND(),$B$12,$B$13)))</f>
        <v/>
      </c>
      <c r="G662" s="77">
        <f>SUMPRODUCT($B$14*((C662-$B$17)*(1-$B$15)+$B$17-$B$16)*(1+B662)^{1,2,3,4,5}/((1+E662)^{0.5,1.5,2.5,3.5,4.5}))</f>
        <v/>
      </c>
      <c r="H662" s="77">
        <f>(($B$14*(1+B662)^5*((C662-$B$17)*(1-$B$15)+$B$17-$B$16)*(1+D662)/MAX(E662-D662,0.000001))*$B$21+($B$14*(1+B662)^5*C662*F662)*(1-$B$21))/((1+E662)^4.5)</f>
        <v/>
      </c>
      <c r="I662" s="77">
        <f>G662+H662+$B$18-$B$19</f>
        <v/>
      </c>
      <c r="J662" s="80">
        <f>IF($B$20=0,0,I662/$B$20)</f>
        <v/>
      </c>
    </row>
    <row r="663">
      <c r="A663" s="12" t="n">
        <v>597</v>
      </c>
      <c r="B663" s="11">
        <f>MAX(-0.2,MIN(0.5,_xlfn.NORM.INV(RAND(),$B$4,$B$5)))</f>
        <v/>
      </c>
      <c r="C663" s="11">
        <f>MAX(0.01,MIN(0.6,_xlfn.NORM.INV(RAND(),$B$6,$B$7)))</f>
        <v/>
      </c>
      <c r="D663" s="11">
        <f>MAX(0,MIN(0.05,_xlfn.NORM.INV(RAND(),$B$10,$B$11)))</f>
        <v/>
      </c>
      <c r="E663" s="11">
        <f>MAX(D663+0.01,MAX(0.03,MIN(0.3,_xlfn.NORM.INV(RAND(),$B$8,$B$9))))</f>
        <v/>
      </c>
      <c r="F663" s="75">
        <f>MAX(3,MIN(25,_xlfn.NORM.INV(RAND(),$B$12,$B$13)))</f>
        <v/>
      </c>
      <c r="G663" s="12">
        <f>SUMPRODUCT($B$14*((C663-$B$17)*(1-$B$15)+$B$17-$B$16)*(1+B663)^{1,2,3,4,5}/((1+E663)^{0.5,1.5,2.5,3.5,4.5}))</f>
        <v/>
      </c>
      <c r="H663" s="12">
        <f>(($B$14*(1+B663)^5*((C663-$B$17)*(1-$B$15)+$B$17-$B$16)*(1+D663)/MAX(E663-D663,0.000001))*$B$21+($B$14*(1+B663)^5*C663*F663)*(1-$B$21))/((1+E663)^4.5)</f>
        <v/>
      </c>
      <c r="I663" s="12">
        <f>G663+H663+$B$18-$B$19</f>
        <v/>
      </c>
      <c r="J663" s="76">
        <f>IF($B$20=0,0,I663/$B$20)</f>
        <v/>
      </c>
    </row>
    <row r="664">
      <c r="A664" s="77" t="n">
        <v>598</v>
      </c>
      <c r="B664" s="78">
        <f>MAX(-0.2,MIN(0.5,_xlfn.NORM.INV(RAND(),$B$4,$B$5)))</f>
        <v/>
      </c>
      <c r="C664" s="78">
        <f>MAX(0.01,MIN(0.6,_xlfn.NORM.INV(RAND(),$B$6,$B$7)))</f>
        <v/>
      </c>
      <c r="D664" s="78">
        <f>MAX(0,MIN(0.05,_xlfn.NORM.INV(RAND(),$B$10,$B$11)))</f>
        <v/>
      </c>
      <c r="E664" s="78">
        <f>MAX(D664+0.01,MAX(0.03,MIN(0.3,_xlfn.NORM.INV(RAND(),$B$8,$B$9))))</f>
        <v/>
      </c>
      <c r="F664" s="79">
        <f>MAX(3,MIN(25,_xlfn.NORM.INV(RAND(),$B$12,$B$13)))</f>
        <v/>
      </c>
      <c r="G664" s="77">
        <f>SUMPRODUCT($B$14*((C664-$B$17)*(1-$B$15)+$B$17-$B$16)*(1+B664)^{1,2,3,4,5}/((1+E664)^{0.5,1.5,2.5,3.5,4.5}))</f>
        <v/>
      </c>
      <c r="H664" s="77">
        <f>(($B$14*(1+B664)^5*((C664-$B$17)*(1-$B$15)+$B$17-$B$16)*(1+D664)/MAX(E664-D664,0.000001))*$B$21+($B$14*(1+B664)^5*C664*F664)*(1-$B$21))/((1+E664)^4.5)</f>
        <v/>
      </c>
      <c r="I664" s="77">
        <f>G664+H664+$B$18-$B$19</f>
        <v/>
      </c>
      <c r="J664" s="80">
        <f>IF($B$20=0,0,I664/$B$20)</f>
        <v/>
      </c>
    </row>
    <row r="665">
      <c r="A665" s="12" t="n">
        <v>599</v>
      </c>
      <c r="B665" s="11">
        <f>MAX(-0.2,MIN(0.5,_xlfn.NORM.INV(RAND(),$B$4,$B$5)))</f>
        <v/>
      </c>
      <c r="C665" s="11">
        <f>MAX(0.01,MIN(0.6,_xlfn.NORM.INV(RAND(),$B$6,$B$7)))</f>
        <v/>
      </c>
      <c r="D665" s="11">
        <f>MAX(0,MIN(0.05,_xlfn.NORM.INV(RAND(),$B$10,$B$11)))</f>
        <v/>
      </c>
      <c r="E665" s="11">
        <f>MAX(D665+0.01,MAX(0.03,MIN(0.3,_xlfn.NORM.INV(RAND(),$B$8,$B$9))))</f>
        <v/>
      </c>
      <c r="F665" s="75">
        <f>MAX(3,MIN(25,_xlfn.NORM.INV(RAND(),$B$12,$B$13)))</f>
        <v/>
      </c>
      <c r="G665" s="12">
        <f>SUMPRODUCT($B$14*((C665-$B$17)*(1-$B$15)+$B$17-$B$16)*(1+B665)^{1,2,3,4,5}/((1+E665)^{0.5,1.5,2.5,3.5,4.5}))</f>
        <v/>
      </c>
      <c r="H665" s="12">
        <f>(($B$14*(1+B665)^5*((C665-$B$17)*(1-$B$15)+$B$17-$B$16)*(1+D665)/MAX(E665-D665,0.000001))*$B$21+($B$14*(1+B665)^5*C665*F665)*(1-$B$21))/((1+E665)^4.5)</f>
        <v/>
      </c>
      <c r="I665" s="12">
        <f>G665+H665+$B$18-$B$19</f>
        <v/>
      </c>
      <c r="J665" s="76">
        <f>IF($B$20=0,0,I665/$B$20)</f>
        <v/>
      </c>
    </row>
    <row r="666">
      <c r="A666" s="77" t="n">
        <v>600</v>
      </c>
      <c r="B666" s="78">
        <f>MAX(-0.2,MIN(0.5,_xlfn.NORM.INV(RAND(),$B$4,$B$5)))</f>
        <v/>
      </c>
      <c r="C666" s="78">
        <f>MAX(0.01,MIN(0.6,_xlfn.NORM.INV(RAND(),$B$6,$B$7)))</f>
        <v/>
      </c>
      <c r="D666" s="78">
        <f>MAX(0,MIN(0.05,_xlfn.NORM.INV(RAND(),$B$10,$B$11)))</f>
        <v/>
      </c>
      <c r="E666" s="78">
        <f>MAX(D666+0.01,MAX(0.03,MIN(0.3,_xlfn.NORM.INV(RAND(),$B$8,$B$9))))</f>
        <v/>
      </c>
      <c r="F666" s="79">
        <f>MAX(3,MIN(25,_xlfn.NORM.INV(RAND(),$B$12,$B$13)))</f>
        <v/>
      </c>
      <c r="G666" s="77">
        <f>SUMPRODUCT($B$14*((C666-$B$17)*(1-$B$15)+$B$17-$B$16)*(1+B666)^{1,2,3,4,5}/((1+E666)^{0.5,1.5,2.5,3.5,4.5}))</f>
        <v/>
      </c>
      <c r="H666" s="77">
        <f>(($B$14*(1+B666)^5*((C666-$B$17)*(1-$B$15)+$B$17-$B$16)*(1+D666)/MAX(E666-D666,0.000001))*$B$21+($B$14*(1+B666)^5*C666*F666)*(1-$B$21))/((1+E666)^4.5)</f>
        <v/>
      </c>
      <c r="I666" s="77">
        <f>G666+H666+$B$18-$B$19</f>
        <v/>
      </c>
      <c r="J666" s="80">
        <f>IF($B$20=0,0,I666/$B$20)</f>
        <v/>
      </c>
    </row>
    <row r="667">
      <c r="A667" s="12" t="n">
        <v>601</v>
      </c>
      <c r="B667" s="11">
        <f>MAX(-0.2,MIN(0.5,_xlfn.NORM.INV(RAND(),$B$4,$B$5)))</f>
        <v/>
      </c>
      <c r="C667" s="11">
        <f>MAX(0.01,MIN(0.6,_xlfn.NORM.INV(RAND(),$B$6,$B$7)))</f>
        <v/>
      </c>
      <c r="D667" s="11">
        <f>MAX(0,MIN(0.05,_xlfn.NORM.INV(RAND(),$B$10,$B$11)))</f>
        <v/>
      </c>
      <c r="E667" s="11">
        <f>MAX(D667+0.01,MAX(0.03,MIN(0.3,_xlfn.NORM.INV(RAND(),$B$8,$B$9))))</f>
        <v/>
      </c>
      <c r="F667" s="75">
        <f>MAX(3,MIN(25,_xlfn.NORM.INV(RAND(),$B$12,$B$13)))</f>
        <v/>
      </c>
      <c r="G667" s="12">
        <f>SUMPRODUCT($B$14*((C667-$B$17)*(1-$B$15)+$B$17-$B$16)*(1+B667)^{1,2,3,4,5}/((1+E667)^{0.5,1.5,2.5,3.5,4.5}))</f>
        <v/>
      </c>
      <c r="H667" s="12">
        <f>(($B$14*(1+B667)^5*((C667-$B$17)*(1-$B$15)+$B$17-$B$16)*(1+D667)/MAX(E667-D667,0.000001))*$B$21+($B$14*(1+B667)^5*C667*F667)*(1-$B$21))/((1+E667)^4.5)</f>
        <v/>
      </c>
      <c r="I667" s="12">
        <f>G667+H667+$B$18-$B$19</f>
        <v/>
      </c>
      <c r="J667" s="76">
        <f>IF($B$20=0,0,I667/$B$20)</f>
        <v/>
      </c>
    </row>
    <row r="668">
      <c r="A668" s="77" t="n">
        <v>602</v>
      </c>
      <c r="B668" s="78">
        <f>MAX(-0.2,MIN(0.5,_xlfn.NORM.INV(RAND(),$B$4,$B$5)))</f>
        <v/>
      </c>
      <c r="C668" s="78">
        <f>MAX(0.01,MIN(0.6,_xlfn.NORM.INV(RAND(),$B$6,$B$7)))</f>
        <v/>
      </c>
      <c r="D668" s="78">
        <f>MAX(0,MIN(0.05,_xlfn.NORM.INV(RAND(),$B$10,$B$11)))</f>
        <v/>
      </c>
      <c r="E668" s="78">
        <f>MAX(D668+0.01,MAX(0.03,MIN(0.3,_xlfn.NORM.INV(RAND(),$B$8,$B$9))))</f>
        <v/>
      </c>
      <c r="F668" s="79">
        <f>MAX(3,MIN(25,_xlfn.NORM.INV(RAND(),$B$12,$B$13)))</f>
        <v/>
      </c>
      <c r="G668" s="77">
        <f>SUMPRODUCT($B$14*((C668-$B$17)*(1-$B$15)+$B$17-$B$16)*(1+B668)^{1,2,3,4,5}/((1+E668)^{0.5,1.5,2.5,3.5,4.5}))</f>
        <v/>
      </c>
      <c r="H668" s="77">
        <f>(($B$14*(1+B668)^5*((C668-$B$17)*(1-$B$15)+$B$17-$B$16)*(1+D668)/MAX(E668-D668,0.000001))*$B$21+($B$14*(1+B668)^5*C668*F668)*(1-$B$21))/((1+E668)^4.5)</f>
        <v/>
      </c>
      <c r="I668" s="77">
        <f>G668+H668+$B$18-$B$19</f>
        <v/>
      </c>
      <c r="J668" s="80">
        <f>IF($B$20=0,0,I668/$B$20)</f>
        <v/>
      </c>
    </row>
    <row r="669">
      <c r="A669" s="12" t="n">
        <v>603</v>
      </c>
      <c r="B669" s="11">
        <f>MAX(-0.2,MIN(0.5,_xlfn.NORM.INV(RAND(),$B$4,$B$5)))</f>
        <v/>
      </c>
      <c r="C669" s="11">
        <f>MAX(0.01,MIN(0.6,_xlfn.NORM.INV(RAND(),$B$6,$B$7)))</f>
        <v/>
      </c>
      <c r="D669" s="11">
        <f>MAX(0,MIN(0.05,_xlfn.NORM.INV(RAND(),$B$10,$B$11)))</f>
        <v/>
      </c>
      <c r="E669" s="11">
        <f>MAX(D669+0.01,MAX(0.03,MIN(0.3,_xlfn.NORM.INV(RAND(),$B$8,$B$9))))</f>
        <v/>
      </c>
      <c r="F669" s="75">
        <f>MAX(3,MIN(25,_xlfn.NORM.INV(RAND(),$B$12,$B$13)))</f>
        <v/>
      </c>
      <c r="G669" s="12">
        <f>SUMPRODUCT($B$14*((C669-$B$17)*(1-$B$15)+$B$17-$B$16)*(1+B669)^{1,2,3,4,5}/((1+E669)^{0.5,1.5,2.5,3.5,4.5}))</f>
        <v/>
      </c>
      <c r="H669" s="12">
        <f>(($B$14*(1+B669)^5*((C669-$B$17)*(1-$B$15)+$B$17-$B$16)*(1+D669)/MAX(E669-D669,0.000001))*$B$21+($B$14*(1+B669)^5*C669*F669)*(1-$B$21))/((1+E669)^4.5)</f>
        <v/>
      </c>
      <c r="I669" s="12">
        <f>G669+H669+$B$18-$B$19</f>
        <v/>
      </c>
      <c r="J669" s="76">
        <f>IF($B$20=0,0,I669/$B$20)</f>
        <v/>
      </c>
    </row>
    <row r="670">
      <c r="A670" s="77" t="n">
        <v>604</v>
      </c>
      <c r="B670" s="78">
        <f>MAX(-0.2,MIN(0.5,_xlfn.NORM.INV(RAND(),$B$4,$B$5)))</f>
        <v/>
      </c>
      <c r="C670" s="78">
        <f>MAX(0.01,MIN(0.6,_xlfn.NORM.INV(RAND(),$B$6,$B$7)))</f>
        <v/>
      </c>
      <c r="D670" s="78">
        <f>MAX(0,MIN(0.05,_xlfn.NORM.INV(RAND(),$B$10,$B$11)))</f>
        <v/>
      </c>
      <c r="E670" s="78">
        <f>MAX(D670+0.01,MAX(0.03,MIN(0.3,_xlfn.NORM.INV(RAND(),$B$8,$B$9))))</f>
        <v/>
      </c>
      <c r="F670" s="79">
        <f>MAX(3,MIN(25,_xlfn.NORM.INV(RAND(),$B$12,$B$13)))</f>
        <v/>
      </c>
      <c r="G670" s="77">
        <f>SUMPRODUCT($B$14*((C670-$B$17)*(1-$B$15)+$B$17-$B$16)*(1+B670)^{1,2,3,4,5}/((1+E670)^{0.5,1.5,2.5,3.5,4.5}))</f>
        <v/>
      </c>
      <c r="H670" s="77">
        <f>(($B$14*(1+B670)^5*((C670-$B$17)*(1-$B$15)+$B$17-$B$16)*(1+D670)/MAX(E670-D670,0.000001))*$B$21+($B$14*(1+B670)^5*C670*F670)*(1-$B$21))/((1+E670)^4.5)</f>
        <v/>
      </c>
      <c r="I670" s="77">
        <f>G670+H670+$B$18-$B$19</f>
        <v/>
      </c>
      <c r="J670" s="80">
        <f>IF($B$20=0,0,I670/$B$20)</f>
        <v/>
      </c>
    </row>
    <row r="671">
      <c r="A671" s="12" t="n">
        <v>605</v>
      </c>
      <c r="B671" s="11">
        <f>MAX(-0.2,MIN(0.5,_xlfn.NORM.INV(RAND(),$B$4,$B$5)))</f>
        <v/>
      </c>
      <c r="C671" s="11">
        <f>MAX(0.01,MIN(0.6,_xlfn.NORM.INV(RAND(),$B$6,$B$7)))</f>
        <v/>
      </c>
      <c r="D671" s="11">
        <f>MAX(0,MIN(0.05,_xlfn.NORM.INV(RAND(),$B$10,$B$11)))</f>
        <v/>
      </c>
      <c r="E671" s="11">
        <f>MAX(D671+0.01,MAX(0.03,MIN(0.3,_xlfn.NORM.INV(RAND(),$B$8,$B$9))))</f>
        <v/>
      </c>
      <c r="F671" s="75">
        <f>MAX(3,MIN(25,_xlfn.NORM.INV(RAND(),$B$12,$B$13)))</f>
        <v/>
      </c>
      <c r="G671" s="12">
        <f>SUMPRODUCT($B$14*((C671-$B$17)*(1-$B$15)+$B$17-$B$16)*(1+B671)^{1,2,3,4,5}/((1+E671)^{0.5,1.5,2.5,3.5,4.5}))</f>
        <v/>
      </c>
      <c r="H671" s="12">
        <f>(($B$14*(1+B671)^5*((C671-$B$17)*(1-$B$15)+$B$17-$B$16)*(1+D671)/MAX(E671-D671,0.000001))*$B$21+($B$14*(1+B671)^5*C671*F671)*(1-$B$21))/((1+E671)^4.5)</f>
        <v/>
      </c>
      <c r="I671" s="12">
        <f>G671+H671+$B$18-$B$19</f>
        <v/>
      </c>
      <c r="J671" s="76">
        <f>IF($B$20=0,0,I671/$B$20)</f>
        <v/>
      </c>
    </row>
    <row r="672">
      <c r="A672" s="77" t="n">
        <v>606</v>
      </c>
      <c r="B672" s="78">
        <f>MAX(-0.2,MIN(0.5,_xlfn.NORM.INV(RAND(),$B$4,$B$5)))</f>
        <v/>
      </c>
      <c r="C672" s="78">
        <f>MAX(0.01,MIN(0.6,_xlfn.NORM.INV(RAND(),$B$6,$B$7)))</f>
        <v/>
      </c>
      <c r="D672" s="78">
        <f>MAX(0,MIN(0.05,_xlfn.NORM.INV(RAND(),$B$10,$B$11)))</f>
        <v/>
      </c>
      <c r="E672" s="78">
        <f>MAX(D672+0.01,MAX(0.03,MIN(0.3,_xlfn.NORM.INV(RAND(),$B$8,$B$9))))</f>
        <v/>
      </c>
      <c r="F672" s="79">
        <f>MAX(3,MIN(25,_xlfn.NORM.INV(RAND(),$B$12,$B$13)))</f>
        <v/>
      </c>
      <c r="G672" s="77">
        <f>SUMPRODUCT($B$14*((C672-$B$17)*(1-$B$15)+$B$17-$B$16)*(1+B672)^{1,2,3,4,5}/((1+E672)^{0.5,1.5,2.5,3.5,4.5}))</f>
        <v/>
      </c>
      <c r="H672" s="77">
        <f>(($B$14*(1+B672)^5*((C672-$B$17)*(1-$B$15)+$B$17-$B$16)*(1+D672)/MAX(E672-D672,0.000001))*$B$21+($B$14*(1+B672)^5*C672*F672)*(1-$B$21))/((1+E672)^4.5)</f>
        <v/>
      </c>
      <c r="I672" s="77">
        <f>G672+H672+$B$18-$B$19</f>
        <v/>
      </c>
      <c r="J672" s="80">
        <f>IF($B$20=0,0,I672/$B$20)</f>
        <v/>
      </c>
    </row>
    <row r="673">
      <c r="A673" s="12" t="n">
        <v>607</v>
      </c>
      <c r="B673" s="11">
        <f>MAX(-0.2,MIN(0.5,_xlfn.NORM.INV(RAND(),$B$4,$B$5)))</f>
        <v/>
      </c>
      <c r="C673" s="11">
        <f>MAX(0.01,MIN(0.6,_xlfn.NORM.INV(RAND(),$B$6,$B$7)))</f>
        <v/>
      </c>
      <c r="D673" s="11">
        <f>MAX(0,MIN(0.05,_xlfn.NORM.INV(RAND(),$B$10,$B$11)))</f>
        <v/>
      </c>
      <c r="E673" s="11">
        <f>MAX(D673+0.01,MAX(0.03,MIN(0.3,_xlfn.NORM.INV(RAND(),$B$8,$B$9))))</f>
        <v/>
      </c>
      <c r="F673" s="75">
        <f>MAX(3,MIN(25,_xlfn.NORM.INV(RAND(),$B$12,$B$13)))</f>
        <v/>
      </c>
      <c r="G673" s="12">
        <f>SUMPRODUCT($B$14*((C673-$B$17)*(1-$B$15)+$B$17-$B$16)*(1+B673)^{1,2,3,4,5}/((1+E673)^{0.5,1.5,2.5,3.5,4.5}))</f>
        <v/>
      </c>
      <c r="H673" s="12">
        <f>(($B$14*(1+B673)^5*((C673-$B$17)*(1-$B$15)+$B$17-$B$16)*(1+D673)/MAX(E673-D673,0.000001))*$B$21+($B$14*(1+B673)^5*C673*F673)*(1-$B$21))/((1+E673)^4.5)</f>
        <v/>
      </c>
      <c r="I673" s="12">
        <f>G673+H673+$B$18-$B$19</f>
        <v/>
      </c>
      <c r="J673" s="76">
        <f>IF($B$20=0,0,I673/$B$20)</f>
        <v/>
      </c>
    </row>
    <row r="674">
      <c r="A674" s="77" t="n">
        <v>608</v>
      </c>
      <c r="B674" s="78">
        <f>MAX(-0.2,MIN(0.5,_xlfn.NORM.INV(RAND(),$B$4,$B$5)))</f>
        <v/>
      </c>
      <c r="C674" s="78">
        <f>MAX(0.01,MIN(0.6,_xlfn.NORM.INV(RAND(),$B$6,$B$7)))</f>
        <v/>
      </c>
      <c r="D674" s="78">
        <f>MAX(0,MIN(0.05,_xlfn.NORM.INV(RAND(),$B$10,$B$11)))</f>
        <v/>
      </c>
      <c r="E674" s="78">
        <f>MAX(D674+0.01,MAX(0.03,MIN(0.3,_xlfn.NORM.INV(RAND(),$B$8,$B$9))))</f>
        <v/>
      </c>
      <c r="F674" s="79">
        <f>MAX(3,MIN(25,_xlfn.NORM.INV(RAND(),$B$12,$B$13)))</f>
        <v/>
      </c>
      <c r="G674" s="77">
        <f>SUMPRODUCT($B$14*((C674-$B$17)*(1-$B$15)+$B$17-$B$16)*(1+B674)^{1,2,3,4,5}/((1+E674)^{0.5,1.5,2.5,3.5,4.5}))</f>
        <v/>
      </c>
      <c r="H674" s="77">
        <f>(($B$14*(1+B674)^5*((C674-$B$17)*(1-$B$15)+$B$17-$B$16)*(1+D674)/MAX(E674-D674,0.000001))*$B$21+($B$14*(1+B674)^5*C674*F674)*(1-$B$21))/((1+E674)^4.5)</f>
        <v/>
      </c>
      <c r="I674" s="77">
        <f>G674+H674+$B$18-$B$19</f>
        <v/>
      </c>
      <c r="J674" s="80">
        <f>IF($B$20=0,0,I674/$B$20)</f>
        <v/>
      </c>
    </row>
    <row r="675">
      <c r="A675" s="12" t="n">
        <v>609</v>
      </c>
      <c r="B675" s="11">
        <f>MAX(-0.2,MIN(0.5,_xlfn.NORM.INV(RAND(),$B$4,$B$5)))</f>
        <v/>
      </c>
      <c r="C675" s="11">
        <f>MAX(0.01,MIN(0.6,_xlfn.NORM.INV(RAND(),$B$6,$B$7)))</f>
        <v/>
      </c>
      <c r="D675" s="11">
        <f>MAX(0,MIN(0.05,_xlfn.NORM.INV(RAND(),$B$10,$B$11)))</f>
        <v/>
      </c>
      <c r="E675" s="11">
        <f>MAX(D675+0.01,MAX(0.03,MIN(0.3,_xlfn.NORM.INV(RAND(),$B$8,$B$9))))</f>
        <v/>
      </c>
      <c r="F675" s="75">
        <f>MAX(3,MIN(25,_xlfn.NORM.INV(RAND(),$B$12,$B$13)))</f>
        <v/>
      </c>
      <c r="G675" s="12">
        <f>SUMPRODUCT($B$14*((C675-$B$17)*(1-$B$15)+$B$17-$B$16)*(1+B675)^{1,2,3,4,5}/((1+E675)^{0.5,1.5,2.5,3.5,4.5}))</f>
        <v/>
      </c>
      <c r="H675" s="12">
        <f>(($B$14*(1+B675)^5*((C675-$B$17)*(1-$B$15)+$B$17-$B$16)*(1+D675)/MAX(E675-D675,0.000001))*$B$21+($B$14*(1+B675)^5*C675*F675)*(1-$B$21))/((1+E675)^4.5)</f>
        <v/>
      </c>
      <c r="I675" s="12">
        <f>G675+H675+$B$18-$B$19</f>
        <v/>
      </c>
      <c r="J675" s="76">
        <f>IF($B$20=0,0,I675/$B$20)</f>
        <v/>
      </c>
    </row>
    <row r="676">
      <c r="A676" s="77" t="n">
        <v>610</v>
      </c>
      <c r="B676" s="78">
        <f>MAX(-0.2,MIN(0.5,_xlfn.NORM.INV(RAND(),$B$4,$B$5)))</f>
        <v/>
      </c>
      <c r="C676" s="78">
        <f>MAX(0.01,MIN(0.6,_xlfn.NORM.INV(RAND(),$B$6,$B$7)))</f>
        <v/>
      </c>
      <c r="D676" s="78">
        <f>MAX(0,MIN(0.05,_xlfn.NORM.INV(RAND(),$B$10,$B$11)))</f>
        <v/>
      </c>
      <c r="E676" s="78">
        <f>MAX(D676+0.01,MAX(0.03,MIN(0.3,_xlfn.NORM.INV(RAND(),$B$8,$B$9))))</f>
        <v/>
      </c>
      <c r="F676" s="79">
        <f>MAX(3,MIN(25,_xlfn.NORM.INV(RAND(),$B$12,$B$13)))</f>
        <v/>
      </c>
      <c r="G676" s="77">
        <f>SUMPRODUCT($B$14*((C676-$B$17)*(1-$B$15)+$B$17-$B$16)*(1+B676)^{1,2,3,4,5}/((1+E676)^{0.5,1.5,2.5,3.5,4.5}))</f>
        <v/>
      </c>
      <c r="H676" s="77">
        <f>(($B$14*(1+B676)^5*((C676-$B$17)*(1-$B$15)+$B$17-$B$16)*(1+D676)/MAX(E676-D676,0.000001))*$B$21+($B$14*(1+B676)^5*C676*F676)*(1-$B$21))/((1+E676)^4.5)</f>
        <v/>
      </c>
      <c r="I676" s="77">
        <f>G676+H676+$B$18-$B$19</f>
        <v/>
      </c>
      <c r="J676" s="80">
        <f>IF($B$20=0,0,I676/$B$20)</f>
        <v/>
      </c>
    </row>
    <row r="677">
      <c r="A677" s="12" t="n">
        <v>611</v>
      </c>
      <c r="B677" s="11">
        <f>MAX(-0.2,MIN(0.5,_xlfn.NORM.INV(RAND(),$B$4,$B$5)))</f>
        <v/>
      </c>
      <c r="C677" s="11">
        <f>MAX(0.01,MIN(0.6,_xlfn.NORM.INV(RAND(),$B$6,$B$7)))</f>
        <v/>
      </c>
      <c r="D677" s="11">
        <f>MAX(0,MIN(0.05,_xlfn.NORM.INV(RAND(),$B$10,$B$11)))</f>
        <v/>
      </c>
      <c r="E677" s="11">
        <f>MAX(D677+0.01,MAX(0.03,MIN(0.3,_xlfn.NORM.INV(RAND(),$B$8,$B$9))))</f>
        <v/>
      </c>
      <c r="F677" s="75">
        <f>MAX(3,MIN(25,_xlfn.NORM.INV(RAND(),$B$12,$B$13)))</f>
        <v/>
      </c>
      <c r="G677" s="12">
        <f>SUMPRODUCT($B$14*((C677-$B$17)*(1-$B$15)+$B$17-$B$16)*(1+B677)^{1,2,3,4,5}/((1+E677)^{0.5,1.5,2.5,3.5,4.5}))</f>
        <v/>
      </c>
      <c r="H677" s="12">
        <f>(($B$14*(1+B677)^5*((C677-$B$17)*(1-$B$15)+$B$17-$B$16)*(1+D677)/MAX(E677-D677,0.000001))*$B$21+($B$14*(1+B677)^5*C677*F677)*(1-$B$21))/((1+E677)^4.5)</f>
        <v/>
      </c>
      <c r="I677" s="12">
        <f>G677+H677+$B$18-$B$19</f>
        <v/>
      </c>
      <c r="J677" s="76">
        <f>IF($B$20=0,0,I677/$B$20)</f>
        <v/>
      </c>
    </row>
    <row r="678">
      <c r="A678" s="77" t="n">
        <v>612</v>
      </c>
      <c r="B678" s="78">
        <f>MAX(-0.2,MIN(0.5,_xlfn.NORM.INV(RAND(),$B$4,$B$5)))</f>
        <v/>
      </c>
      <c r="C678" s="78">
        <f>MAX(0.01,MIN(0.6,_xlfn.NORM.INV(RAND(),$B$6,$B$7)))</f>
        <v/>
      </c>
      <c r="D678" s="78">
        <f>MAX(0,MIN(0.05,_xlfn.NORM.INV(RAND(),$B$10,$B$11)))</f>
        <v/>
      </c>
      <c r="E678" s="78">
        <f>MAX(D678+0.01,MAX(0.03,MIN(0.3,_xlfn.NORM.INV(RAND(),$B$8,$B$9))))</f>
        <v/>
      </c>
      <c r="F678" s="79">
        <f>MAX(3,MIN(25,_xlfn.NORM.INV(RAND(),$B$12,$B$13)))</f>
        <v/>
      </c>
      <c r="G678" s="77">
        <f>SUMPRODUCT($B$14*((C678-$B$17)*(1-$B$15)+$B$17-$B$16)*(1+B678)^{1,2,3,4,5}/((1+E678)^{0.5,1.5,2.5,3.5,4.5}))</f>
        <v/>
      </c>
      <c r="H678" s="77">
        <f>(($B$14*(1+B678)^5*((C678-$B$17)*(1-$B$15)+$B$17-$B$16)*(1+D678)/MAX(E678-D678,0.000001))*$B$21+($B$14*(1+B678)^5*C678*F678)*(1-$B$21))/((1+E678)^4.5)</f>
        <v/>
      </c>
      <c r="I678" s="77">
        <f>G678+H678+$B$18-$B$19</f>
        <v/>
      </c>
      <c r="J678" s="80">
        <f>IF($B$20=0,0,I678/$B$20)</f>
        <v/>
      </c>
    </row>
    <row r="679">
      <c r="A679" s="12" t="n">
        <v>613</v>
      </c>
      <c r="B679" s="11">
        <f>MAX(-0.2,MIN(0.5,_xlfn.NORM.INV(RAND(),$B$4,$B$5)))</f>
        <v/>
      </c>
      <c r="C679" s="11">
        <f>MAX(0.01,MIN(0.6,_xlfn.NORM.INV(RAND(),$B$6,$B$7)))</f>
        <v/>
      </c>
      <c r="D679" s="11">
        <f>MAX(0,MIN(0.05,_xlfn.NORM.INV(RAND(),$B$10,$B$11)))</f>
        <v/>
      </c>
      <c r="E679" s="11">
        <f>MAX(D679+0.01,MAX(0.03,MIN(0.3,_xlfn.NORM.INV(RAND(),$B$8,$B$9))))</f>
        <v/>
      </c>
      <c r="F679" s="75">
        <f>MAX(3,MIN(25,_xlfn.NORM.INV(RAND(),$B$12,$B$13)))</f>
        <v/>
      </c>
      <c r="G679" s="12">
        <f>SUMPRODUCT($B$14*((C679-$B$17)*(1-$B$15)+$B$17-$B$16)*(1+B679)^{1,2,3,4,5}/((1+E679)^{0.5,1.5,2.5,3.5,4.5}))</f>
        <v/>
      </c>
      <c r="H679" s="12">
        <f>(($B$14*(1+B679)^5*((C679-$B$17)*(1-$B$15)+$B$17-$B$16)*(1+D679)/MAX(E679-D679,0.000001))*$B$21+($B$14*(1+B679)^5*C679*F679)*(1-$B$21))/((1+E679)^4.5)</f>
        <v/>
      </c>
      <c r="I679" s="12">
        <f>G679+H679+$B$18-$B$19</f>
        <v/>
      </c>
      <c r="J679" s="76">
        <f>IF($B$20=0,0,I679/$B$20)</f>
        <v/>
      </c>
    </row>
    <row r="680">
      <c r="A680" s="77" t="n">
        <v>614</v>
      </c>
      <c r="B680" s="78">
        <f>MAX(-0.2,MIN(0.5,_xlfn.NORM.INV(RAND(),$B$4,$B$5)))</f>
        <v/>
      </c>
      <c r="C680" s="78">
        <f>MAX(0.01,MIN(0.6,_xlfn.NORM.INV(RAND(),$B$6,$B$7)))</f>
        <v/>
      </c>
      <c r="D680" s="78">
        <f>MAX(0,MIN(0.05,_xlfn.NORM.INV(RAND(),$B$10,$B$11)))</f>
        <v/>
      </c>
      <c r="E680" s="78">
        <f>MAX(D680+0.01,MAX(0.03,MIN(0.3,_xlfn.NORM.INV(RAND(),$B$8,$B$9))))</f>
        <v/>
      </c>
      <c r="F680" s="79">
        <f>MAX(3,MIN(25,_xlfn.NORM.INV(RAND(),$B$12,$B$13)))</f>
        <v/>
      </c>
      <c r="G680" s="77">
        <f>SUMPRODUCT($B$14*((C680-$B$17)*(1-$B$15)+$B$17-$B$16)*(1+B680)^{1,2,3,4,5}/((1+E680)^{0.5,1.5,2.5,3.5,4.5}))</f>
        <v/>
      </c>
      <c r="H680" s="77">
        <f>(($B$14*(1+B680)^5*((C680-$B$17)*(1-$B$15)+$B$17-$B$16)*(1+D680)/MAX(E680-D680,0.000001))*$B$21+($B$14*(1+B680)^5*C680*F680)*(1-$B$21))/((1+E680)^4.5)</f>
        <v/>
      </c>
      <c r="I680" s="77">
        <f>G680+H680+$B$18-$B$19</f>
        <v/>
      </c>
      <c r="J680" s="80">
        <f>IF($B$20=0,0,I680/$B$20)</f>
        <v/>
      </c>
    </row>
    <row r="681">
      <c r="A681" s="12" t="n">
        <v>615</v>
      </c>
      <c r="B681" s="11">
        <f>MAX(-0.2,MIN(0.5,_xlfn.NORM.INV(RAND(),$B$4,$B$5)))</f>
        <v/>
      </c>
      <c r="C681" s="11">
        <f>MAX(0.01,MIN(0.6,_xlfn.NORM.INV(RAND(),$B$6,$B$7)))</f>
        <v/>
      </c>
      <c r="D681" s="11">
        <f>MAX(0,MIN(0.05,_xlfn.NORM.INV(RAND(),$B$10,$B$11)))</f>
        <v/>
      </c>
      <c r="E681" s="11">
        <f>MAX(D681+0.01,MAX(0.03,MIN(0.3,_xlfn.NORM.INV(RAND(),$B$8,$B$9))))</f>
        <v/>
      </c>
      <c r="F681" s="75">
        <f>MAX(3,MIN(25,_xlfn.NORM.INV(RAND(),$B$12,$B$13)))</f>
        <v/>
      </c>
      <c r="G681" s="12">
        <f>SUMPRODUCT($B$14*((C681-$B$17)*(1-$B$15)+$B$17-$B$16)*(1+B681)^{1,2,3,4,5}/((1+E681)^{0.5,1.5,2.5,3.5,4.5}))</f>
        <v/>
      </c>
      <c r="H681" s="12">
        <f>(($B$14*(1+B681)^5*((C681-$B$17)*(1-$B$15)+$B$17-$B$16)*(1+D681)/MAX(E681-D681,0.000001))*$B$21+($B$14*(1+B681)^5*C681*F681)*(1-$B$21))/((1+E681)^4.5)</f>
        <v/>
      </c>
      <c r="I681" s="12">
        <f>G681+H681+$B$18-$B$19</f>
        <v/>
      </c>
      <c r="J681" s="76">
        <f>IF($B$20=0,0,I681/$B$20)</f>
        <v/>
      </c>
    </row>
    <row r="682">
      <c r="A682" s="77" t="n">
        <v>616</v>
      </c>
      <c r="B682" s="78">
        <f>MAX(-0.2,MIN(0.5,_xlfn.NORM.INV(RAND(),$B$4,$B$5)))</f>
        <v/>
      </c>
      <c r="C682" s="78">
        <f>MAX(0.01,MIN(0.6,_xlfn.NORM.INV(RAND(),$B$6,$B$7)))</f>
        <v/>
      </c>
      <c r="D682" s="78">
        <f>MAX(0,MIN(0.05,_xlfn.NORM.INV(RAND(),$B$10,$B$11)))</f>
        <v/>
      </c>
      <c r="E682" s="78">
        <f>MAX(D682+0.01,MAX(0.03,MIN(0.3,_xlfn.NORM.INV(RAND(),$B$8,$B$9))))</f>
        <v/>
      </c>
      <c r="F682" s="79">
        <f>MAX(3,MIN(25,_xlfn.NORM.INV(RAND(),$B$12,$B$13)))</f>
        <v/>
      </c>
      <c r="G682" s="77">
        <f>SUMPRODUCT($B$14*((C682-$B$17)*(1-$B$15)+$B$17-$B$16)*(1+B682)^{1,2,3,4,5}/((1+E682)^{0.5,1.5,2.5,3.5,4.5}))</f>
        <v/>
      </c>
      <c r="H682" s="77">
        <f>(($B$14*(1+B682)^5*((C682-$B$17)*(1-$B$15)+$B$17-$B$16)*(1+D682)/MAX(E682-D682,0.000001))*$B$21+($B$14*(1+B682)^5*C682*F682)*(1-$B$21))/((1+E682)^4.5)</f>
        <v/>
      </c>
      <c r="I682" s="77">
        <f>G682+H682+$B$18-$B$19</f>
        <v/>
      </c>
      <c r="J682" s="80">
        <f>IF($B$20=0,0,I682/$B$20)</f>
        <v/>
      </c>
    </row>
    <row r="683">
      <c r="A683" s="12" t="n">
        <v>617</v>
      </c>
      <c r="B683" s="11">
        <f>MAX(-0.2,MIN(0.5,_xlfn.NORM.INV(RAND(),$B$4,$B$5)))</f>
        <v/>
      </c>
      <c r="C683" s="11">
        <f>MAX(0.01,MIN(0.6,_xlfn.NORM.INV(RAND(),$B$6,$B$7)))</f>
        <v/>
      </c>
      <c r="D683" s="11">
        <f>MAX(0,MIN(0.05,_xlfn.NORM.INV(RAND(),$B$10,$B$11)))</f>
        <v/>
      </c>
      <c r="E683" s="11">
        <f>MAX(D683+0.01,MAX(0.03,MIN(0.3,_xlfn.NORM.INV(RAND(),$B$8,$B$9))))</f>
        <v/>
      </c>
      <c r="F683" s="75">
        <f>MAX(3,MIN(25,_xlfn.NORM.INV(RAND(),$B$12,$B$13)))</f>
        <v/>
      </c>
      <c r="G683" s="12">
        <f>SUMPRODUCT($B$14*((C683-$B$17)*(1-$B$15)+$B$17-$B$16)*(1+B683)^{1,2,3,4,5}/((1+E683)^{0.5,1.5,2.5,3.5,4.5}))</f>
        <v/>
      </c>
      <c r="H683" s="12">
        <f>(($B$14*(1+B683)^5*((C683-$B$17)*(1-$B$15)+$B$17-$B$16)*(1+D683)/MAX(E683-D683,0.000001))*$B$21+($B$14*(1+B683)^5*C683*F683)*(1-$B$21))/((1+E683)^4.5)</f>
        <v/>
      </c>
      <c r="I683" s="12">
        <f>G683+H683+$B$18-$B$19</f>
        <v/>
      </c>
      <c r="J683" s="76">
        <f>IF($B$20=0,0,I683/$B$20)</f>
        <v/>
      </c>
    </row>
    <row r="684">
      <c r="A684" s="77" t="n">
        <v>618</v>
      </c>
      <c r="B684" s="78">
        <f>MAX(-0.2,MIN(0.5,_xlfn.NORM.INV(RAND(),$B$4,$B$5)))</f>
        <v/>
      </c>
      <c r="C684" s="78">
        <f>MAX(0.01,MIN(0.6,_xlfn.NORM.INV(RAND(),$B$6,$B$7)))</f>
        <v/>
      </c>
      <c r="D684" s="78">
        <f>MAX(0,MIN(0.05,_xlfn.NORM.INV(RAND(),$B$10,$B$11)))</f>
        <v/>
      </c>
      <c r="E684" s="78">
        <f>MAX(D684+0.01,MAX(0.03,MIN(0.3,_xlfn.NORM.INV(RAND(),$B$8,$B$9))))</f>
        <v/>
      </c>
      <c r="F684" s="79">
        <f>MAX(3,MIN(25,_xlfn.NORM.INV(RAND(),$B$12,$B$13)))</f>
        <v/>
      </c>
      <c r="G684" s="77">
        <f>SUMPRODUCT($B$14*((C684-$B$17)*(1-$B$15)+$B$17-$B$16)*(1+B684)^{1,2,3,4,5}/((1+E684)^{0.5,1.5,2.5,3.5,4.5}))</f>
        <v/>
      </c>
      <c r="H684" s="77">
        <f>(($B$14*(1+B684)^5*((C684-$B$17)*(1-$B$15)+$B$17-$B$16)*(1+D684)/MAX(E684-D684,0.000001))*$B$21+($B$14*(1+B684)^5*C684*F684)*(1-$B$21))/((1+E684)^4.5)</f>
        <v/>
      </c>
      <c r="I684" s="77">
        <f>G684+H684+$B$18-$B$19</f>
        <v/>
      </c>
      <c r="J684" s="80">
        <f>IF($B$20=0,0,I684/$B$20)</f>
        <v/>
      </c>
    </row>
    <row r="685">
      <c r="A685" s="12" t="n">
        <v>619</v>
      </c>
      <c r="B685" s="11">
        <f>MAX(-0.2,MIN(0.5,_xlfn.NORM.INV(RAND(),$B$4,$B$5)))</f>
        <v/>
      </c>
      <c r="C685" s="11">
        <f>MAX(0.01,MIN(0.6,_xlfn.NORM.INV(RAND(),$B$6,$B$7)))</f>
        <v/>
      </c>
      <c r="D685" s="11">
        <f>MAX(0,MIN(0.05,_xlfn.NORM.INV(RAND(),$B$10,$B$11)))</f>
        <v/>
      </c>
      <c r="E685" s="11">
        <f>MAX(D685+0.01,MAX(0.03,MIN(0.3,_xlfn.NORM.INV(RAND(),$B$8,$B$9))))</f>
        <v/>
      </c>
      <c r="F685" s="75">
        <f>MAX(3,MIN(25,_xlfn.NORM.INV(RAND(),$B$12,$B$13)))</f>
        <v/>
      </c>
      <c r="G685" s="12">
        <f>SUMPRODUCT($B$14*((C685-$B$17)*(1-$B$15)+$B$17-$B$16)*(1+B685)^{1,2,3,4,5}/((1+E685)^{0.5,1.5,2.5,3.5,4.5}))</f>
        <v/>
      </c>
      <c r="H685" s="12">
        <f>(($B$14*(1+B685)^5*((C685-$B$17)*(1-$B$15)+$B$17-$B$16)*(1+D685)/MAX(E685-D685,0.000001))*$B$21+($B$14*(1+B685)^5*C685*F685)*(1-$B$21))/((1+E685)^4.5)</f>
        <v/>
      </c>
      <c r="I685" s="12">
        <f>G685+H685+$B$18-$B$19</f>
        <v/>
      </c>
      <c r="J685" s="76">
        <f>IF($B$20=0,0,I685/$B$20)</f>
        <v/>
      </c>
    </row>
    <row r="686">
      <c r="A686" s="77" t="n">
        <v>620</v>
      </c>
      <c r="B686" s="78">
        <f>MAX(-0.2,MIN(0.5,_xlfn.NORM.INV(RAND(),$B$4,$B$5)))</f>
        <v/>
      </c>
      <c r="C686" s="78">
        <f>MAX(0.01,MIN(0.6,_xlfn.NORM.INV(RAND(),$B$6,$B$7)))</f>
        <v/>
      </c>
      <c r="D686" s="78">
        <f>MAX(0,MIN(0.05,_xlfn.NORM.INV(RAND(),$B$10,$B$11)))</f>
        <v/>
      </c>
      <c r="E686" s="78">
        <f>MAX(D686+0.01,MAX(0.03,MIN(0.3,_xlfn.NORM.INV(RAND(),$B$8,$B$9))))</f>
        <v/>
      </c>
      <c r="F686" s="79">
        <f>MAX(3,MIN(25,_xlfn.NORM.INV(RAND(),$B$12,$B$13)))</f>
        <v/>
      </c>
      <c r="G686" s="77">
        <f>SUMPRODUCT($B$14*((C686-$B$17)*(1-$B$15)+$B$17-$B$16)*(1+B686)^{1,2,3,4,5}/((1+E686)^{0.5,1.5,2.5,3.5,4.5}))</f>
        <v/>
      </c>
      <c r="H686" s="77">
        <f>(($B$14*(1+B686)^5*((C686-$B$17)*(1-$B$15)+$B$17-$B$16)*(1+D686)/MAX(E686-D686,0.000001))*$B$21+($B$14*(1+B686)^5*C686*F686)*(1-$B$21))/((1+E686)^4.5)</f>
        <v/>
      </c>
      <c r="I686" s="77">
        <f>G686+H686+$B$18-$B$19</f>
        <v/>
      </c>
      <c r="J686" s="80">
        <f>IF($B$20=0,0,I686/$B$20)</f>
        <v/>
      </c>
    </row>
    <row r="687">
      <c r="A687" s="12" t="n">
        <v>621</v>
      </c>
      <c r="B687" s="11">
        <f>MAX(-0.2,MIN(0.5,_xlfn.NORM.INV(RAND(),$B$4,$B$5)))</f>
        <v/>
      </c>
      <c r="C687" s="11">
        <f>MAX(0.01,MIN(0.6,_xlfn.NORM.INV(RAND(),$B$6,$B$7)))</f>
        <v/>
      </c>
      <c r="D687" s="11">
        <f>MAX(0,MIN(0.05,_xlfn.NORM.INV(RAND(),$B$10,$B$11)))</f>
        <v/>
      </c>
      <c r="E687" s="11">
        <f>MAX(D687+0.01,MAX(0.03,MIN(0.3,_xlfn.NORM.INV(RAND(),$B$8,$B$9))))</f>
        <v/>
      </c>
      <c r="F687" s="75">
        <f>MAX(3,MIN(25,_xlfn.NORM.INV(RAND(),$B$12,$B$13)))</f>
        <v/>
      </c>
      <c r="G687" s="12">
        <f>SUMPRODUCT($B$14*((C687-$B$17)*(1-$B$15)+$B$17-$B$16)*(1+B687)^{1,2,3,4,5}/((1+E687)^{0.5,1.5,2.5,3.5,4.5}))</f>
        <v/>
      </c>
      <c r="H687" s="12">
        <f>(($B$14*(1+B687)^5*((C687-$B$17)*(1-$B$15)+$B$17-$B$16)*(1+D687)/MAX(E687-D687,0.000001))*$B$21+($B$14*(1+B687)^5*C687*F687)*(1-$B$21))/((1+E687)^4.5)</f>
        <v/>
      </c>
      <c r="I687" s="12">
        <f>G687+H687+$B$18-$B$19</f>
        <v/>
      </c>
      <c r="J687" s="76">
        <f>IF($B$20=0,0,I687/$B$20)</f>
        <v/>
      </c>
    </row>
    <row r="688">
      <c r="A688" s="77" t="n">
        <v>622</v>
      </c>
      <c r="B688" s="78">
        <f>MAX(-0.2,MIN(0.5,_xlfn.NORM.INV(RAND(),$B$4,$B$5)))</f>
        <v/>
      </c>
      <c r="C688" s="78">
        <f>MAX(0.01,MIN(0.6,_xlfn.NORM.INV(RAND(),$B$6,$B$7)))</f>
        <v/>
      </c>
      <c r="D688" s="78">
        <f>MAX(0,MIN(0.05,_xlfn.NORM.INV(RAND(),$B$10,$B$11)))</f>
        <v/>
      </c>
      <c r="E688" s="78">
        <f>MAX(D688+0.01,MAX(0.03,MIN(0.3,_xlfn.NORM.INV(RAND(),$B$8,$B$9))))</f>
        <v/>
      </c>
      <c r="F688" s="79">
        <f>MAX(3,MIN(25,_xlfn.NORM.INV(RAND(),$B$12,$B$13)))</f>
        <v/>
      </c>
      <c r="G688" s="77">
        <f>SUMPRODUCT($B$14*((C688-$B$17)*(1-$B$15)+$B$17-$B$16)*(1+B688)^{1,2,3,4,5}/((1+E688)^{0.5,1.5,2.5,3.5,4.5}))</f>
        <v/>
      </c>
      <c r="H688" s="77">
        <f>(($B$14*(1+B688)^5*((C688-$B$17)*(1-$B$15)+$B$17-$B$16)*(1+D688)/MAX(E688-D688,0.000001))*$B$21+($B$14*(1+B688)^5*C688*F688)*(1-$B$21))/((1+E688)^4.5)</f>
        <v/>
      </c>
      <c r="I688" s="77">
        <f>G688+H688+$B$18-$B$19</f>
        <v/>
      </c>
      <c r="J688" s="80">
        <f>IF($B$20=0,0,I688/$B$20)</f>
        <v/>
      </c>
    </row>
    <row r="689">
      <c r="A689" s="12" t="n">
        <v>623</v>
      </c>
      <c r="B689" s="11">
        <f>MAX(-0.2,MIN(0.5,_xlfn.NORM.INV(RAND(),$B$4,$B$5)))</f>
        <v/>
      </c>
      <c r="C689" s="11">
        <f>MAX(0.01,MIN(0.6,_xlfn.NORM.INV(RAND(),$B$6,$B$7)))</f>
        <v/>
      </c>
      <c r="D689" s="11">
        <f>MAX(0,MIN(0.05,_xlfn.NORM.INV(RAND(),$B$10,$B$11)))</f>
        <v/>
      </c>
      <c r="E689" s="11">
        <f>MAX(D689+0.01,MAX(0.03,MIN(0.3,_xlfn.NORM.INV(RAND(),$B$8,$B$9))))</f>
        <v/>
      </c>
      <c r="F689" s="75">
        <f>MAX(3,MIN(25,_xlfn.NORM.INV(RAND(),$B$12,$B$13)))</f>
        <v/>
      </c>
      <c r="G689" s="12">
        <f>SUMPRODUCT($B$14*((C689-$B$17)*(1-$B$15)+$B$17-$B$16)*(1+B689)^{1,2,3,4,5}/((1+E689)^{0.5,1.5,2.5,3.5,4.5}))</f>
        <v/>
      </c>
      <c r="H689" s="12">
        <f>(($B$14*(1+B689)^5*((C689-$B$17)*(1-$B$15)+$B$17-$B$16)*(1+D689)/MAX(E689-D689,0.000001))*$B$21+($B$14*(1+B689)^5*C689*F689)*(1-$B$21))/((1+E689)^4.5)</f>
        <v/>
      </c>
      <c r="I689" s="12">
        <f>G689+H689+$B$18-$B$19</f>
        <v/>
      </c>
      <c r="J689" s="76">
        <f>IF($B$20=0,0,I689/$B$20)</f>
        <v/>
      </c>
    </row>
    <row r="690">
      <c r="A690" s="77" t="n">
        <v>624</v>
      </c>
      <c r="B690" s="78">
        <f>MAX(-0.2,MIN(0.5,_xlfn.NORM.INV(RAND(),$B$4,$B$5)))</f>
        <v/>
      </c>
      <c r="C690" s="78">
        <f>MAX(0.01,MIN(0.6,_xlfn.NORM.INV(RAND(),$B$6,$B$7)))</f>
        <v/>
      </c>
      <c r="D690" s="78">
        <f>MAX(0,MIN(0.05,_xlfn.NORM.INV(RAND(),$B$10,$B$11)))</f>
        <v/>
      </c>
      <c r="E690" s="78">
        <f>MAX(D690+0.01,MAX(0.03,MIN(0.3,_xlfn.NORM.INV(RAND(),$B$8,$B$9))))</f>
        <v/>
      </c>
      <c r="F690" s="79">
        <f>MAX(3,MIN(25,_xlfn.NORM.INV(RAND(),$B$12,$B$13)))</f>
        <v/>
      </c>
      <c r="G690" s="77">
        <f>SUMPRODUCT($B$14*((C690-$B$17)*(1-$B$15)+$B$17-$B$16)*(1+B690)^{1,2,3,4,5}/((1+E690)^{0.5,1.5,2.5,3.5,4.5}))</f>
        <v/>
      </c>
      <c r="H690" s="77">
        <f>(($B$14*(1+B690)^5*((C690-$B$17)*(1-$B$15)+$B$17-$B$16)*(1+D690)/MAX(E690-D690,0.000001))*$B$21+($B$14*(1+B690)^5*C690*F690)*(1-$B$21))/((1+E690)^4.5)</f>
        <v/>
      </c>
      <c r="I690" s="77">
        <f>G690+H690+$B$18-$B$19</f>
        <v/>
      </c>
      <c r="J690" s="80">
        <f>IF($B$20=0,0,I690/$B$20)</f>
        <v/>
      </c>
    </row>
    <row r="691">
      <c r="A691" s="12" t="n">
        <v>625</v>
      </c>
      <c r="B691" s="11">
        <f>MAX(-0.2,MIN(0.5,_xlfn.NORM.INV(RAND(),$B$4,$B$5)))</f>
        <v/>
      </c>
      <c r="C691" s="11">
        <f>MAX(0.01,MIN(0.6,_xlfn.NORM.INV(RAND(),$B$6,$B$7)))</f>
        <v/>
      </c>
      <c r="D691" s="11">
        <f>MAX(0,MIN(0.05,_xlfn.NORM.INV(RAND(),$B$10,$B$11)))</f>
        <v/>
      </c>
      <c r="E691" s="11">
        <f>MAX(D691+0.01,MAX(0.03,MIN(0.3,_xlfn.NORM.INV(RAND(),$B$8,$B$9))))</f>
        <v/>
      </c>
      <c r="F691" s="75">
        <f>MAX(3,MIN(25,_xlfn.NORM.INV(RAND(),$B$12,$B$13)))</f>
        <v/>
      </c>
      <c r="G691" s="12">
        <f>SUMPRODUCT($B$14*((C691-$B$17)*(1-$B$15)+$B$17-$B$16)*(1+B691)^{1,2,3,4,5}/((1+E691)^{0.5,1.5,2.5,3.5,4.5}))</f>
        <v/>
      </c>
      <c r="H691" s="12">
        <f>(($B$14*(1+B691)^5*((C691-$B$17)*(1-$B$15)+$B$17-$B$16)*(1+D691)/MAX(E691-D691,0.000001))*$B$21+($B$14*(1+B691)^5*C691*F691)*(1-$B$21))/((1+E691)^4.5)</f>
        <v/>
      </c>
      <c r="I691" s="12">
        <f>G691+H691+$B$18-$B$19</f>
        <v/>
      </c>
      <c r="J691" s="76">
        <f>IF($B$20=0,0,I691/$B$20)</f>
        <v/>
      </c>
    </row>
    <row r="692">
      <c r="A692" s="77" t="n">
        <v>626</v>
      </c>
      <c r="B692" s="78">
        <f>MAX(-0.2,MIN(0.5,_xlfn.NORM.INV(RAND(),$B$4,$B$5)))</f>
        <v/>
      </c>
      <c r="C692" s="78">
        <f>MAX(0.01,MIN(0.6,_xlfn.NORM.INV(RAND(),$B$6,$B$7)))</f>
        <v/>
      </c>
      <c r="D692" s="78">
        <f>MAX(0,MIN(0.05,_xlfn.NORM.INV(RAND(),$B$10,$B$11)))</f>
        <v/>
      </c>
      <c r="E692" s="78">
        <f>MAX(D692+0.01,MAX(0.03,MIN(0.3,_xlfn.NORM.INV(RAND(),$B$8,$B$9))))</f>
        <v/>
      </c>
      <c r="F692" s="79">
        <f>MAX(3,MIN(25,_xlfn.NORM.INV(RAND(),$B$12,$B$13)))</f>
        <v/>
      </c>
      <c r="G692" s="77">
        <f>SUMPRODUCT($B$14*((C692-$B$17)*(1-$B$15)+$B$17-$B$16)*(1+B692)^{1,2,3,4,5}/((1+E692)^{0.5,1.5,2.5,3.5,4.5}))</f>
        <v/>
      </c>
      <c r="H692" s="77">
        <f>(($B$14*(1+B692)^5*((C692-$B$17)*(1-$B$15)+$B$17-$B$16)*(1+D692)/MAX(E692-D692,0.000001))*$B$21+($B$14*(1+B692)^5*C692*F692)*(1-$B$21))/((1+E692)^4.5)</f>
        <v/>
      </c>
      <c r="I692" s="77">
        <f>G692+H692+$B$18-$B$19</f>
        <v/>
      </c>
      <c r="J692" s="80">
        <f>IF($B$20=0,0,I692/$B$20)</f>
        <v/>
      </c>
    </row>
    <row r="693">
      <c r="A693" s="12" t="n">
        <v>627</v>
      </c>
      <c r="B693" s="11">
        <f>MAX(-0.2,MIN(0.5,_xlfn.NORM.INV(RAND(),$B$4,$B$5)))</f>
        <v/>
      </c>
      <c r="C693" s="11">
        <f>MAX(0.01,MIN(0.6,_xlfn.NORM.INV(RAND(),$B$6,$B$7)))</f>
        <v/>
      </c>
      <c r="D693" s="11">
        <f>MAX(0,MIN(0.05,_xlfn.NORM.INV(RAND(),$B$10,$B$11)))</f>
        <v/>
      </c>
      <c r="E693" s="11">
        <f>MAX(D693+0.01,MAX(0.03,MIN(0.3,_xlfn.NORM.INV(RAND(),$B$8,$B$9))))</f>
        <v/>
      </c>
      <c r="F693" s="75">
        <f>MAX(3,MIN(25,_xlfn.NORM.INV(RAND(),$B$12,$B$13)))</f>
        <v/>
      </c>
      <c r="G693" s="12">
        <f>SUMPRODUCT($B$14*((C693-$B$17)*(1-$B$15)+$B$17-$B$16)*(1+B693)^{1,2,3,4,5}/((1+E693)^{0.5,1.5,2.5,3.5,4.5}))</f>
        <v/>
      </c>
      <c r="H693" s="12">
        <f>(($B$14*(1+B693)^5*((C693-$B$17)*(1-$B$15)+$B$17-$B$16)*(1+D693)/MAX(E693-D693,0.000001))*$B$21+($B$14*(1+B693)^5*C693*F693)*(1-$B$21))/((1+E693)^4.5)</f>
        <v/>
      </c>
      <c r="I693" s="12">
        <f>G693+H693+$B$18-$B$19</f>
        <v/>
      </c>
      <c r="J693" s="76">
        <f>IF($B$20=0,0,I693/$B$20)</f>
        <v/>
      </c>
    </row>
    <row r="694">
      <c r="A694" s="77" t="n">
        <v>628</v>
      </c>
      <c r="B694" s="78">
        <f>MAX(-0.2,MIN(0.5,_xlfn.NORM.INV(RAND(),$B$4,$B$5)))</f>
        <v/>
      </c>
      <c r="C694" s="78">
        <f>MAX(0.01,MIN(0.6,_xlfn.NORM.INV(RAND(),$B$6,$B$7)))</f>
        <v/>
      </c>
      <c r="D694" s="78">
        <f>MAX(0,MIN(0.05,_xlfn.NORM.INV(RAND(),$B$10,$B$11)))</f>
        <v/>
      </c>
      <c r="E694" s="78">
        <f>MAX(D694+0.01,MAX(0.03,MIN(0.3,_xlfn.NORM.INV(RAND(),$B$8,$B$9))))</f>
        <v/>
      </c>
      <c r="F694" s="79">
        <f>MAX(3,MIN(25,_xlfn.NORM.INV(RAND(),$B$12,$B$13)))</f>
        <v/>
      </c>
      <c r="G694" s="77">
        <f>SUMPRODUCT($B$14*((C694-$B$17)*(1-$B$15)+$B$17-$B$16)*(1+B694)^{1,2,3,4,5}/((1+E694)^{0.5,1.5,2.5,3.5,4.5}))</f>
        <v/>
      </c>
      <c r="H694" s="77">
        <f>(($B$14*(1+B694)^5*((C694-$B$17)*(1-$B$15)+$B$17-$B$16)*(1+D694)/MAX(E694-D694,0.000001))*$B$21+($B$14*(1+B694)^5*C694*F694)*(1-$B$21))/((1+E694)^4.5)</f>
        <v/>
      </c>
      <c r="I694" s="77">
        <f>G694+H694+$B$18-$B$19</f>
        <v/>
      </c>
      <c r="J694" s="80">
        <f>IF($B$20=0,0,I694/$B$20)</f>
        <v/>
      </c>
    </row>
    <row r="695">
      <c r="A695" s="12" t="n">
        <v>629</v>
      </c>
      <c r="B695" s="11">
        <f>MAX(-0.2,MIN(0.5,_xlfn.NORM.INV(RAND(),$B$4,$B$5)))</f>
        <v/>
      </c>
      <c r="C695" s="11">
        <f>MAX(0.01,MIN(0.6,_xlfn.NORM.INV(RAND(),$B$6,$B$7)))</f>
        <v/>
      </c>
      <c r="D695" s="11">
        <f>MAX(0,MIN(0.05,_xlfn.NORM.INV(RAND(),$B$10,$B$11)))</f>
        <v/>
      </c>
      <c r="E695" s="11">
        <f>MAX(D695+0.01,MAX(0.03,MIN(0.3,_xlfn.NORM.INV(RAND(),$B$8,$B$9))))</f>
        <v/>
      </c>
      <c r="F695" s="75">
        <f>MAX(3,MIN(25,_xlfn.NORM.INV(RAND(),$B$12,$B$13)))</f>
        <v/>
      </c>
      <c r="G695" s="12">
        <f>SUMPRODUCT($B$14*((C695-$B$17)*(1-$B$15)+$B$17-$B$16)*(1+B695)^{1,2,3,4,5}/((1+E695)^{0.5,1.5,2.5,3.5,4.5}))</f>
        <v/>
      </c>
      <c r="H695" s="12">
        <f>(($B$14*(1+B695)^5*((C695-$B$17)*(1-$B$15)+$B$17-$B$16)*(1+D695)/MAX(E695-D695,0.000001))*$B$21+($B$14*(1+B695)^5*C695*F695)*(1-$B$21))/((1+E695)^4.5)</f>
        <v/>
      </c>
      <c r="I695" s="12">
        <f>G695+H695+$B$18-$B$19</f>
        <v/>
      </c>
      <c r="J695" s="76">
        <f>IF($B$20=0,0,I695/$B$20)</f>
        <v/>
      </c>
    </row>
    <row r="696">
      <c r="A696" s="77" t="n">
        <v>630</v>
      </c>
      <c r="B696" s="78">
        <f>MAX(-0.2,MIN(0.5,_xlfn.NORM.INV(RAND(),$B$4,$B$5)))</f>
        <v/>
      </c>
      <c r="C696" s="78">
        <f>MAX(0.01,MIN(0.6,_xlfn.NORM.INV(RAND(),$B$6,$B$7)))</f>
        <v/>
      </c>
      <c r="D696" s="78">
        <f>MAX(0,MIN(0.05,_xlfn.NORM.INV(RAND(),$B$10,$B$11)))</f>
        <v/>
      </c>
      <c r="E696" s="78">
        <f>MAX(D696+0.01,MAX(0.03,MIN(0.3,_xlfn.NORM.INV(RAND(),$B$8,$B$9))))</f>
        <v/>
      </c>
      <c r="F696" s="79">
        <f>MAX(3,MIN(25,_xlfn.NORM.INV(RAND(),$B$12,$B$13)))</f>
        <v/>
      </c>
      <c r="G696" s="77">
        <f>SUMPRODUCT($B$14*((C696-$B$17)*(1-$B$15)+$B$17-$B$16)*(1+B696)^{1,2,3,4,5}/((1+E696)^{0.5,1.5,2.5,3.5,4.5}))</f>
        <v/>
      </c>
      <c r="H696" s="77">
        <f>(($B$14*(1+B696)^5*((C696-$B$17)*(1-$B$15)+$B$17-$B$16)*(1+D696)/MAX(E696-D696,0.000001))*$B$21+($B$14*(1+B696)^5*C696*F696)*(1-$B$21))/((1+E696)^4.5)</f>
        <v/>
      </c>
      <c r="I696" s="77">
        <f>G696+H696+$B$18-$B$19</f>
        <v/>
      </c>
      <c r="J696" s="80">
        <f>IF($B$20=0,0,I696/$B$20)</f>
        <v/>
      </c>
    </row>
    <row r="697">
      <c r="A697" s="12" t="n">
        <v>631</v>
      </c>
      <c r="B697" s="11">
        <f>MAX(-0.2,MIN(0.5,_xlfn.NORM.INV(RAND(),$B$4,$B$5)))</f>
        <v/>
      </c>
      <c r="C697" s="11">
        <f>MAX(0.01,MIN(0.6,_xlfn.NORM.INV(RAND(),$B$6,$B$7)))</f>
        <v/>
      </c>
      <c r="D697" s="11">
        <f>MAX(0,MIN(0.05,_xlfn.NORM.INV(RAND(),$B$10,$B$11)))</f>
        <v/>
      </c>
      <c r="E697" s="11">
        <f>MAX(D697+0.01,MAX(0.03,MIN(0.3,_xlfn.NORM.INV(RAND(),$B$8,$B$9))))</f>
        <v/>
      </c>
      <c r="F697" s="75">
        <f>MAX(3,MIN(25,_xlfn.NORM.INV(RAND(),$B$12,$B$13)))</f>
        <v/>
      </c>
      <c r="G697" s="12">
        <f>SUMPRODUCT($B$14*((C697-$B$17)*(1-$B$15)+$B$17-$B$16)*(1+B697)^{1,2,3,4,5}/((1+E697)^{0.5,1.5,2.5,3.5,4.5}))</f>
        <v/>
      </c>
      <c r="H697" s="12">
        <f>(($B$14*(1+B697)^5*((C697-$B$17)*(1-$B$15)+$B$17-$B$16)*(1+D697)/MAX(E697-D697,0.000001))*$B$21+($B$14*(1+B697)^5*C697*F697)*(1-$B$21))/((1+E697)^4.5)</f>
        <v/>
      </c>
      <c r="I697" s="12">
        <f>G697+H697+$B$18-$B$19</f>
        <v/>
      </c>
      <c r="J697" s="76">
        <f>IF($B$20=0,0,I697/$B$20)</f>
        <v/>
      </c>
    </row>
    <row r="698">
      <c r="A698" s="77" t="n">
        <v>632</v>
      </c>
      <c r="B698" s="78">
        <f>MAX(-0.2,MIN(0.5,_xlfn.NORM.INV(RAND(),$B$4,$B$5)))</f>
        <v/>
      </c>
      <c r="C698" s="78">
        <f>MAX(0.01,MIN(0.6,_xlfn.NORM.INV(RAND(),$B$6,$B$7)))</f>
        <v/>
      </c>
      <c r="D698" s="78">
        <f>MAX(0,MIN(0.05,_xlfn.NORM.INV(RAND(),$B$10,$B$11)))</f>
        <v/>
      </c>
      <c r="E698" s="78">
        <f>MAX(D698+0.01,MAX(0.03,MIN(0.3,_xlfn.NORM.INV(RAND(),$B$8,$B$9))))</f>
        <v/>
      </c>
      <c r="F698" s="79">
        <f>MAX(3,MIN(25,_xlfn.NORM.INV(RAND(),$B$12,$B$13)))</f>
        <v/>
      </c>
      <c r="G698" s="77">
        <f>SUMPRODUCT($B$14*((C698-$B$17)*(1-$B$15)+$B$17-$B$16)*(1+B698)^{1,2,3,4,5}/((1+E698)^{0.5,1.5,2.5,3.5,4.5}))</f>
        <v/>
      </c>
      <c r="H698" s="77">
        <f>(($B$14*(1+B698)^5*((C698-$B$17)*(1-$B$15)+$B$17-$B$16)*(1+D698)/MAX(E698-D698,0.000001))*$B$21+($B$14*(1+B698)^5*C698*F698)*(1-$B$21))/((1+E698)^4.5)</f>
        <v/>
      </c>
      <c r="I698" s="77">
        <f>G698+H698+$B$18-$B$19</f>
        <v/>
      </c>
      <c r="J698" s="80">
        <f>IF($B$20=0,0,I698/$B$20)</f>
        <v/>
      </c>
    </row>
    <row r="699">
      <c r="A699" s="12" t="n">
        <v>633</v>
      </c>
      <c r="B699" s="11">
        <f>MAX(-0.2,MIN(0.5,_xlfn.NORM.INV(RAND(),$B$4,$B$5)))</f>
        <v/>
      </c>
      <c r="C699" s="11">
        <f>MAX(0.01,MIN(0.6,_xlfn.NORM.INV(RAND(),$B$6,$B$7)))</f>
        <v/>
      </c>
      <c r="D699" s="11">
        <f>MAX(0,MIN(0.05,_xlfn.NORM.INV(RAND(),$B$10,$B$11)))</f>
        <v/>
      </c>
      <c r="E699" s="11">
        <f>MAX(D699+0.01,MAX(0.03,MIN(0.3,_xlfn.NORM.INV(RAND(),$B$8,$B$9))))</f>
        <v/>
      </c>
      <c r="F699" s="75">
        <f>MAX(3,MIN(25,_xlfn.NORM.INV(RAND(),$B$12,$B$13)))</f>
        <v/>
      </c>
      <c r="G699" s="12">
        <f>SUMPRODUCT($B$14*((C699-$B$17)*(1-$B$15)+$B$17-$B$16)*(1+B699)^{1,2,3,4,5}/((1+E699)^{0.5,1.5,2.5,3.5,4.5}))</f>
        <v/>
      </c>
      <c r="H699" s="12">
        <f>(($B$14*(1+B699)^5*((C699-$B$17)*(1-$B$15)+$B$17-$B$16)*(1+D699)/MAX(E699-D699,0.000001))*$B$21+($B$14*(1+B699)^5*C699*F699)*(1-$B$21))/((1+E699)^4.5)</f>
        <v/>
      </c>
      <c r="I699" s="12">
        <f>G699+H699+$B$18-$B$19</f>
        <v/>
      </c>
      <c r="J699" s="76">
        <f>IF($B$20=0,0,I699/$B$20)</f>
        <v/>
      </c>
    </row>
    <row r="700">
      <c r="A700" s="77" t="n">
        <v>634</v>
      </c>
      <c r="B700" s="78">
        <f>MAX(-0.2,MIN(0.5,_xlfn.NORM.INV(RAND(),$B$4,$B$5)))</f>
        <v/>
      </c>
      <c r="C700" s="78">
        <f>MAX(0.01,MIN(0.6,_xlfn.NORM.INV(RAND(),$B$6,$B$7)))</f>
        <v/>
      </c>
      <c r="D700" s="78">
        <f>MAX(0,MIN(0.05,_xlfn.NORM.INV(RAND(),$B$10,$B$11)))</f>
        <v/>
      </c>
      <c r="E700" s="78">
        <f>MAX(D700+0.01,MAX(0.03,MIN(0.3,_xlfn.NORM.INV(RAND(),$B$8,$B$9))))</f>
        <v/>
      </c>
      <c r="F700" s="79">
        <f>MAX(3,MIN(25,_xlfn.NORM.INV(RAND(),$B$12,$B$13)))</f>
        <v/>
      </c>
      <c r="G700" s="77">
        <f>SUMPRODUCT($B$14*((C700-$B$17)*(1-$B$15)+$B$17-$B$16)*(1+B700)^{1,2,3,4,5}/((1+E700)^{0.5,1.5,2.5,3.5,4.5}))</f>
        <v/>
      </c>
      <c r="H700" s="77">
        <f>(($B$14*(1+B700)^5*((C700-$B$17)*(1-$B$15)+$B$17-$B$16)*(1+D700)/MAX(E700-D700,0.000001))*$B$21+($B$14*(1+B700)^5*C700*F700)*(1-$B$21))/((1+E700)^4.5)</f>
        <v/>
      </c>
      <c r="I700" s="77">
        <f>G700+H700+$B$18-$B$19</f>
        <v/>
      </c>
      <c r="J700" s="80">
        <f>IF($B$20=0,0,I700/$B$20)</f>
        <v/>
      </c>
    </row>
    <row r="701">
      <c r="A701" s="12" t="n">
        <v>635</v>
      </c>
      <c r="B701" s="11">
        <f>MAX(-0.2,MIN(0.5,_xlfn.NORM.INV(RAND(),$B$4,$B$5)))</f>
        <v/>
      </c>
      <c r="C701" s="11">
        <f>MAX(0.01,MIN(0.6,_xlfn.NORM.INV(RAND(),$B$6,$B$7)))</f>
        <v/>
      </c>
      <c r="D701" s="11">
        <f>MAX(0,MIN(0.05,_xlfn.NORM.INV(RAND(),$B$10,$B$11)))</f>
        <v/>
      </c>
      <c r="E701" s="11">
        <f>MAX(D701+0.01,MAX(0.03,MIN(0.3,_xlfn.NORM.INV(RAND(),$B$8,$B$9))))</f>
        <v/>
      </c>
      <c r="F701" s="75">
        <f>MAX(3,MIN(25,_xlfn.NORM.INV(RAND(),$B$12,$B$13)))</f>
        <v/>
      </c>
      <c r="G701" s="12">
        <f>SUMPRODUCT($B$14*((C701-$B$17)*(1-$B$15)+$B$17-$B$16)*(1+B701)^{1,2,3,4,5}/((1+E701)^{0.5,1.5,2.5,3.5,4.5}))</f>
        <v/>
      </c>
      <c r="H701" s="12">
        <f>(($B$14*(1+B701)^5*((C701-$B$17)*(1-$B$15)+$B$17-$B$16)*(1+D701)/MAX(E701-D701,0.000001))*$B$21+($B$14*(1+B701)^5*C701*F701)*(1-$B$21))/((1+E701)^4.5)</f>
        <v/>
      </c>
      <c r="I701" s="12">
        <f>G701+H701+$B$18-$B$19</f>
        <v/>
      </c>
      <c r="J701" s="76">
        <f>IF($B$20=0,0,I701/$B$20)</f>
        <v/>
      </c>
    </row>
    <row r="702">
      <c r="A702" s="77" t="n">
        <v>636</v>
      </c>
      <c r="B702" s="78">
        <f>MAX(-0.2,MIN(0.5,_xlfn.NORM.INV(RAND(),$B$4,$B$5)))</f>
        <v/>
      </c>
      <c r="C702" s="78">
        <f>MAX(0.01,MIN(0.6,_xlfn.NORM.INV(RAND(),$B$6,$B$7)))</f>
        <v/>
      </c>
      <c r="D702" s="78">
        <f>MAX(0,MIN(0.05,_xlfn.NORM.INV(RAND(),$B$10,$B$11)))</f>
        <v/>
      </c>
      <c r="E702" s="78">
        <f>MAX(D702+0.01,MAX(0.03,MIN(0.3,_xlfn.NORM.INV(RAND(),$B$8,$B$9))))</f>
        <v/>
      </c>
      <c r="F702" s="79">
        <f>MAX(3,MIN(25,_xlfn.NORM.INV(RAND(),$B$12,$B$13)))</f>
        <v/>
      </c>
      <c r="G702" s="77">
        <f>SUMPRODUCT($B$14*((C702-$B$17)*(1-$B$15)+$B$17-$B$16)*(1+B702)^{1,2,3,4,5}/((1+E702)^{0.5,1.5,2.5,3.5,4.5}))</f>
        <v/>
      </c>
      <c r="H702" s="77">
        <f>(($B$14*(1+B702)^5*((C702-$B$17)*(1-$B$15)+$B$17-$B$16)*(1+D702)/MAX(E702-D702,0.000001))*$B$21+($B$14*(1+B702)^5*C702*F702)*(1-$B$21))/((1+E702)^4.5)</f>
        <v/>
      </c>
      <c r="I702" s="77">
        <f>G702+H702+$B$18-$B$19</f>
        <v/>
      </c>
      <c r="J702" s="80">
        <f>IF($B$20=0,0,I702/$B$20)</f>
        <v/>
      </c>
    </row>
    <row r="703">
      <c r="A703" s="12" t="n">
        <v>637</v>
      </c>
      <c r="B703" s="11">
        <f>MAX(-0.2,MIN(0.5,_xlfn.NORM.INV(RAND(),$B$4,$B$5)))</f>
        <v/>
      </c>
      <c r="C703" s="11">
        <f>MAX(0.01,MIN(0.6,_xlfn.NORM.INV(RAND(),$B$6,$B$7)))</f>
        <v/>
      </c>
      <c r="D703" s="11">
        <f>MAX(0,MIN(0.05,_xlfn.NORM.INV(RAND(),$B$10,$B$11)))</f>
        <v/>
      </c>
      <c r="E703" s="11">
        <f>MAX(D703+0.01,MAX(0.03,MIN(0.3,_xlfn.NORM.INV(RAND(),$B$8,$B$9))))</f>
        <v/>
      </c>
      <c r="F703" s="75">
        <f>MAX(3,MIN(25,_xlfn.NORM.INV(RAND(),$B$12,$B$13)))</f>
        <v/>
      </c>
      <c r="G703" s="12">
        <f>SUMPRODUCT($B$14*((C703-$B$17)*(1-$B$15)+$B$17-$B$16)*(1+B703)^{1,2,3,4,5}/((1+E703)^{0.5,1.5,2.5,3.5,4.5}))</f>
        <v/>
      </c>
      <c r="H703" s="12">
        <f>(($B$14*(1+B703)^5*((C703-$B$17)*(1-$B$15)+$B$17-$B$16)*(1+D703)/MAX(E703-D703,0.000001))*$B$21+($B$14*(1+B703)^5*C703*F703)*(1-$B$21))/((1+E703)^4.5)</f>
        <v/>
      </c>
      <c r="I703" s="12">
        <f>G703+H703+$B$18-$B$19</f>
        <v/>
      </c>
      <c r="J703" s="76">
        <f>IF($B$20=0,0,I703/$B$20)</f>
        <v/>
      </c>
    </row>
    <row r="704">
      <c r="A704" s="77" t="n">
        <v>638</v>
      </c>
      <c r="B704" s="78">
        <f>MAX(-0.2,MIN(0.5,_xlfn.NORM.INV(RAND(),$B$4,$B$5)))</f>
        <v/>
      </c>
      <c r="C704" s="78">
        <f>MAX(0.01,MIN(0.6,_xlfn.NORM.INV(RAND(),$B$6,$B$7)))</f>
        <v/>
      </c>
      <c r="D704" s="78">
        <f>MAX(0,MIN(0.05,_xlfn.NORM.INV(RAND(),$B$10,$B$11)))</f>
        <v/>
      </c>
      <c r="E704" s="78">
        <f>MAX(D704+0.01,MAX(0.03,MIN(0.3,_xlfn.NORM.INV(RAND(),$B$8,$B$9))))</f>
        <v/>
      </c>
      <c r="F704" s="79">
        <f>MAX(3,MIN(25,_xlfn.NORM.INV(RAND(),$B$12,$B$13)))</f>
        <v/>
      </c>
      <c r="G704" s="77">
        <f>SUMPRODUCT($B$14*((C704-$B$17)*(1-$B$15)+$B$17-$B$16)*(1+B704)^{1,2,3,4,5}/((1+E704)^{0.5,1.5,2.5,3.5,4.5}))</f>
        <v/>
      </c>
      <c r="H704" s="77">
        <f>(($B$14*(1+B704)^5*((C704-$B$17)*(1-$B$15)+$B$17-$B$16)*(1+D704)/MAX(E704-D704,0.000001))*$B$21+($B$14*(1+B704)^5*C704*F704)*(1-$B$21))/((1+E704)^4.5)</f>
        <v/>
      </c>
      <c r="I704" s="77">
        <f>G704+H704+$B$18-$B$19</f>
        <v/>
      </c>
      <c r="J704" s="80">
        <f>IF($B$20=0,0,I704/$B$20)</f>
        <v/>
      </c>
    </row>
    <row r="705">
      <c r="A705" s="12" t="n">
        <v>639</v>
      </c>
      <c r="B705" s="11">
        <f>MAX(-0.2,MIN(0.5,_xlfn.NORM.INV(RAND(),$B$4,$B$5)))</f>
        <v/>
      </c>
      <c r="C705" s="11">
        <f>MAX(0.01,MIN(0.6,_xlfn.NORM.INV(RAND(),$B$6,$B$7)))</f>
        <v/>
      </c>
      <c r="D705" s="11">
        <f>MAX(0,MIN(0.05,_xlfn.NORM.INV(RAND(),$B$10,$B$11)))</f>
        <v/>
      </c>
      <c r="E705" s="11">
        <f>MAX(D705+0.01,MAX(0.03,MIN(0.3,_xlfn.NORM.INV(RAND(),$B$8,$B$9))))</f>
        <v/>
      </c>
      <c r="F705" s="75">
        <f>MAX(3,MIN(25,_xlfn.NORM.INV(RAND(),$B$12,$B$13)))</f>
        <v/>
      </c>
      <c r="G705" s="12">
        <f>SUMPRODUCT($B$14*((C705-$B$17)*(1-$B$15)+$B$17-$B$16)*(1+B705)^{1,2,3,4,5}/((1+E705)^{0.5,1.5,2.5,3.5,4.5}))</f>
        <v/>
      </c>
      <c r="H705" s="12">
        <f>(($B$14*(1+B705)^5*((C705-$B$17)*(1-$B$15)+$B$17-$B$16)*(1+D705)/MAX(E705-D705,0.000001))*$B$21+($B$14*(1+B705)^5*C705*F705)*(1-$B$21))/((1+E705)^4.5)</f>
        <v/>
      </c>
      <c r="I705" s="12">
        <f>G705+H705+$B$18-$B$19</f>
        <v/>
      </c>
      <c r="J705" s="76">
        <f>IF($B$20=0,0,I705/$B$20)</f>
        <v/>
      </c>
    </row>
    <row r="706">
      <c r="A706" s="77" t="n">
        <v>640</v>
      </c>
      <c r="B706" s="78">
        <f>MAX(-0.2,MIN(0.5,_xlfn.NORM.INV(RAND(),$B$4,$B$5)))</f>
        <v/>
      </c>
      <c r="C706" s="78">
        <f>MAX(0.01,MIN(0.6,_xlfn.NORM.INV(RAND(),$B$6,$B$7)))</f>
        <v/>
      </c>
      <c r="D706" s="78">
        <f>MAX(0,MIN(0.05,_xlfn.NORM.INV(RAND(),$B$10,$B$11)))</f>
        <v/>
      </c>
      <c r="E706" s="78">
        <f>MAX(D706+0.01,MAX(0.03,MIN(0.3,_xlfn.NORM.INV(RAND(),$B$8,$B$9))))</f>
        <v/>
      </c>
      <c r="F706" s="79">
        <f>MAX(3,MIN(25,_xlfn.NORM.INV(RAND(),$B$12,$B$13)))</f>
        <v/>
      </c>
      <c r="G706" s="77">
        <f>SUMPRODUCT($B$14*((C706-$B$17)*(1-$B$15)+$B$17-$B$16)*(1+B706)^{1,2,3,4,5}/((1+E706)^{0.5,1.5,2.5,3.5,4.5}))</f>
        <v/>
      </c>
      <c r="H706" s="77">
        <f>(($B$14*(1+B706)^5*((C706-$B$17)*(1-$B$15)+$B$17-$B$16)*(1+D706)/MAX(E706-D706,0.000001))*$B$21+($B$14*(1+B706)^5*C706*F706)*(1-$B$21))/((1+E706)^4.5)</f>
        <v/>
      </c>
      <c r="I706" s="77">
        <f>G706+H706+$B$18-$B$19</f>
        <v/>
      </c>
      <c r="J706" s="80">
        <f>IF($B$20=0,0,I706/$B$20)</f>
        <v/>
      </c>
    </row>
    <row r="707">
      <c r="A707" s="12" t="n">
        <v>641</v>
      </c>
      <c r="B707" s="11">
        <f>MAX(-0.2,MIN(0.5,_xlfn.NORM.INV(RAND(),$B$4,$B$5)))</f>
        <v/>
      </c>
      <c r="C707" s="11">
        <f>MAX(0.01,MIN(0.6,_xlfn.NORM.INV(RAND(),$B$6,$B$7)))</f>
        <v/>
      </c>
      <c r="D707" s="11">
        <f>MAX(0,MIN(0.05,_xlfn.NORM.INV(RAND(),$B$10,$B$11)))</f>
        <v/>
      </c>
      <c r="E707" s="11">
        <f>MAX(D707+0.01,MAX(0.03,MIN(0.3,_xlfn.NORM.INV(RAND(),$B$8,$B$9))))</f>
        <v/>
      </c>
      <c r="F707" s="75">
        <f>MAX(3,MIN(25,_xlfn.NORM.INV(RAND(),$B$12,$B$13)))</f>
        <v/>
      </c>
      <c r="G707" s="12">
        <f>SUMPRODUCT($B$14*((C707-$B$17)*(1-$B$15)+$B$17-$B$16)*(1+B707)^{1,2,3,4,5}/((1+E707)^{0.5,1.5,2.5,3.5,4.5}))</f>
        <v/>
      </c>
      <c r="H707" s="12">
        <f>(($B$14*(1+B707)^5*((C707-$B$17)*(1-$B$15)+$B$17-$B$16)*(1+D707)/MAX(E707-D707,0.000001))*$B$21+($B$14*(1+B707)^5*C707*F707)*(1-$B$21))/((1+E707)^4.5)</f>
        <v/>
      </c>
      <c r="I707" s="12">
        <f>G707+H707+$B$18-$B$19</f>
        <v/>
      </c>
      <c r="J707" s="76">
        <f>IF($B$20=0,0,I707/$B$20)</f>
        <v/>
      </c>
    </row>
    <row r="708">
      <c r="A708" s="77" t="n">
        <v>642</v>
      </c>
      <c r="B708" s="78">
        <f>MAX(-0.2,MIN(0.5,_xlfn.NORM.INV(RAND(),$B$4,$B$5)))</f>
        <v/>
      </c>
      <c r="C708" s="78">
        <f>MAX(0.01,MIN(0.6,_xlfn.NORM.INV(RAND(),$B$6,$B$7)))</f>
        <v/>
      </c>
      <c r="D708" s="78">
        <f>MAX(0,MIN(0.05,_xlfn.NORM.INV(RAND(),$B$10,$B$11)))</f>
        <v/>
      </c>
      <c r="E708" s="78">
        <f>MAX(D708+0.01,MAX(0.03,MIN(0.3,_xlfn.NORM.INV(RAND(),$B$8,$B$9))))</f>
        <v/>
      </c>
      <c r="F708" s="79">
        <f>MAX(3,MIN(25,_xlfn.NORM.INV(RAND(),$B$12,$B$13)))</f>
        <v/>
      </c>
      <c r="G708" s="77">
        <f>SUMPRODUCT($B$14*((C708-$B$17)*(1-$B$15)+$B$17-$B$16)*(1+B708)^{1,2,3,4,5}/((1+E708)^{0.5,1.5,2.5,3.5,4.5}))</f>
        <v/>
      </c>
      <c r="H708" s="77">
        <f>(($B$14*(1+B708)^5*((C708-$B$17)*(1-$B$15)+$B$17-$B$16)*(1+D708)/MAX(E708-D708,0.000001))*$B$21+($B$14*(1+B708)^5*C708*F708)*(1-$B$21))/((1+E708)^4.5)</f>
        <v/>
      </c>
      <c r="I708" s="77">
        <f>G708+H708+$B$18-$B$19</f>
        <v/>
      </c>
      <c r="J708" s="80">
        <f>IF($B$20=0,0,I708/$B$20)</f>
        <v/>
      </c>
    </row>
    <row r="709">
      <c r="A709" s="12" t="n">
        <v>643</v>
      </c>
      <c r="B709" s="11">
        <f>MAX(-0.2,MIN(0.5,_xlfn.NORM.INV(RAND(),$B$4,$B$5)))</f>
        <v/>
      </c>
      <c r="C709" s="11">
        <f>MAX(0.01,MIN(0.6,_xlfn.NORM.INV(RAND(),$B$6,$B$7)))</f>
        <v/>
      </c>
      <c r="D709" s="11">
        <f>MAX(0,MIN(0.05,_xlfn.NORM.INV(RAND(),$B$10,$B$11)))</f>
        <v/>
      </c>
      <c r="E709" s="11">
        <f>MAX(D709+0.01,MAX(0.03,MIN(0.3,_xlfn.NORM.INV(RAND(),$B$8,$B$9))))</f>
        <v/>
      </c>
      <c r="F709" s="75">
        <f>MAX(3,MIN(25,_xlfn.NORM.INV(RAND(),$B$12,$B$13)))</f>
        <v/>
      </c>
      <c r="G709" s="12">
        <f>SUMPRODUCT($B$14*((C709-$B$17)*(1-$B$15)+$B$17-$B$16)*(1+B709)^{1,2,3,4,5}/((1+E709)^{0.5,1.5,2.5,3.5,4.5}))</f>
        <v/>
      </c>
      <c r="H709" s="12">
        <f>(($B$14*(1+B709)^5*((C709-$B$17)*(1-$B$15)+$B$17-$B$16)*(1+D709)/MAX(E709-D709,0.000001))*$B$21+($B$14*(1+B709)^5*C709*F709)*(1-$B$21))/((1+E709)^4.5)</f>
        <v/>
      </c>
      <c r="I709" s="12">
        <f>G709+H709+$B$18-$B$19</f>
        <v/>
      </c>
      <c r="J709" s="76">
        <f>IF($B$20=0,0,I709/$B$20)</f>
        <v/>
      </c>
    </row>
    <row r="710">
      <c r="A710" s="77" t="n">
        <v>644</v>
      </c>
      <c r="B710" s="78">
        <f>MAX(-0.2,MIN(0.5,_xlfn.NORM.INV(RAND(),$B$4,$B$5)))</f>
        <v/>
      </c>
      <c r="C710" s="78">
        <f>MAX(0.01,MIN(0.6,_xlfn.NORM.INV(RAND(),$B$6,$B$7)))</f>
        <v/>
      </c>
      <c r="D710" s="78">
        <f>MAX(0,MIN(0.05,_xlfn.NORM.INV(RAND(),$B$10,$B$11)))</f>
        <v/>
      </c>
      <c r="E710" s="78">
        <f>MAX(D710+0.01,MAX(0.03,MIN(0.3,_xlfn.NORM.INV(RAND(),$B$8,$B$9))))</f>
        <v/>
      </c>
      <c r="F710" s="79">
        <f>MAX(3,MIN(25,_xlfn.NORM.INV(RAND(),$B$12,$B$13)))</f>
        <v/>
      </c>
      <c r="G710" s="77">
        <f>SUMPRODUCT($B$14*((C710-$B$17)*(1-$B$15)+$B$17-$B$16)*(1+B710)^{1,2,3,4,5}/((1+E710)^{0.5,1.5,2.5,3.5,4.5}))</f>
        <v/>
      </c>
      <c r="H710" s="77">
        <f>(($B$14*(1+B710)^5*((C710-$B$17)*(1-$B$15)+$B$17-$B$16)*(1+D710)/MAX(E710-D710,0.000001))*$B$21+($B$14*(1+B710)^5*C710*F710)*(1-$B$21))/((1+E710)^4.5)</f>
        <v/>
      </c>
      <c r="I710" s="77">
        <f>G710+H710+$B$18-$B$19</f>
        <v/>
      </c>
      <c r="J710" s="80">
        <f>IF($B$20=0,0,I710/$B$20)</f>
        <v/>
      </c>
    </row>
    <row r="711">
      <c r="A711" s="12" t="n">
        <v>645</v>
      </c>
      <c r="B711" s="11">
        <f>MAX(-0.2,MIN(0.5,_xlfn.NORM.INV(RAND(),$B$4,$B$5)))</f>
        <v/>
      </c>
      <c r="C711" s="11">
        <f>MAX(0.01,MIN(0.6,_xlfn.NORM.INV(RAND(),$B$6,$B$7)))</f>
        <v/>
      </c>
      <c r="D711" s="11">
        <f>MAX(0,MIN(0.05,_xlfn.NORM.INV(RAND(),$B$10,$B$11)))</f>
        <v/>
      </c>
      <c r="E711" s="11">
        <f>MAX(D711+0.01,MAX(0.03,MIN(0.3,_xlfn.NORM.INV(RAND(),$B$8,$B$9))))</f>
        <v/>
      </c>
      <c r="F711" s="75">
        <f>MAX(3,MIN(25,_xlfn.NORM.INV(RAND(),$B$12,$B$13)))</f>
        <v/>
      </c>
      <c r="G711" s="12">
        <f>SUMPRODUCT($B$14*((C711-$B$17)*(1-$B$15)+$B$17-$B$16)*(1+B711)^{1,2,3,4,5}/((1+E711)^{0.5,1.5,2.5,3.5,4.5}))</f>
        <v/>
      </c>
      <c r="H711" s="12">
        <f>(($B$14*(1+B711)^5*((C711-$B$17)*(1-$B$15)+$B$17-$B$16)*(1+D711)/MAX(E711-D711,0.000001))*$B$21+($B$14*(1+B711)^5*C711*F711)*(1-$B$21))/((1+E711)^4.5)</f>
        <v/>
      </c>
      <c r="I711" s="12">
        <f>G711+H711+$B$18-$B$19</f>
        <v/>
      </c>
      <c r="J711" s="76">
        <f>IF($B$20=0,0,I711/$B$20)</f>
        <v/>
      </c>
    </row>
    <row r="712">
      <c r="A712" s="77" t="n">
        <v>646</v>
      </c>
      <c r="B712" s="78">
        <f>MAX(-0.2,MIN(0.5,_xlfn.NORM.INV(RAND(),$B$4,$B$5)))</f>
        <v/>
      </c>
      <c r="C712" s="78">
        <f>MAX(0.01,MIN(0.6,_xlfn.NORM.INV(RAND(),$B$6,$B$7)))</f>
        <v/>
      </c>
      <c r="D712" s="78">
        <f>MAX(0,MIN(0.05,_xlfn.NORM.INV(RAND(),$B$10,$B$11)))</f>
        <v/>
      </c>
      <c r="E712" s="78">
        <f>MAX(D712+0.01,MAX(0.03,MIN(0.3,_xlfn.NORM.INV(RAND(),$B$8,$B$9))))</f>
        <v/>
      </c>
      <c r="F712" s="79">
        <f>MAX(3,MIN(25,_xlfn.NORM.INV(RAND(),$B$12,$B$13)))</f>
        <v/>
      </c>
      <c r="G712" s="77">
        <f>SUMPRODUCT($B$14*((C712-$B$17)*(1-$B$15)+$B$17-$B$16)*(1+B712)^{1,2,3,4,5}/((1+E712)^{0.5,1.5,2.5,3.5,4.5}))</f>
        <v/>
      </c>
      <c r="H712" s="77">
        <f>(($B$14*(1+B712)^5*((C712-$B$17)*(1-$B$15)+$B$17-$B$16)*(1+D712)/MAX(E712-D712,0.000001))*$B$21+($B$14*(1+B712)^5*C712*F712)*(1-$B$21))/((1+E712)^4.5)</f>
        <v/>
      </c>
      <c r="I712" s="77">
        <f>G712+H712+$B$18-$B$19</f>
        <v/>
      </c>
      <c r="J712" s="80">
        <f>IF($B$20=0,0,I712/$B$20)</f>
        <v/>
      </c>
    </row>
    <row r="713">
      <c r="A713" s="12" t="n">
        <v>647</v>
      </c>
      <c r="B713" s="11">
        <f>MAX(-0.2,MIN(0.5,_xlfn.NORM.INV(RAND(),$B$4,$B$5)))</f>
        <v/>
      </c>
      <c r="C713" s="11">
        <f>MAX(0.01,MIN(0.6,_xlfn.NORM.INV(RAND(),$B$6,$B$7)))</f>
        <v/>
      </c>
      <c r="D713" s="11">
        <f>MAX(0,MIN(0.05,_xlfn.NORM.INV(RAND(),$B$10,$B$11)))</f>
        <v/>
      </c>
      <c r="E713" s="11">
        <f>MAX(D713+0.01,MAX(0.03,MIN(0.3,_xlfn.NORM.INV(RAND(),$B$8,$B$9))))</f>
        <v/>
      </c>
      <c r="F713" s="75">
        <f>MAX(3,MIN(25,_xlfn.NORM.INV(RAND(),$B$12,$B$13)))</f>
        <v/>
      </c>
      <c r="G713" s="12">
        <f>SUMPRODUCT($B$14*((C713-$B$17)*(1-$B$15)+$B$17-$B$16)*(1+B713)^{1,2,3,4,5}/((1+E713)^{0.5,1.5,2.5,3.5,4.5}))</f>
        <v/>
      </c>
      <c r="H713" s="12">
        <f>(($B$14*(1+B713)^5*((C713-$B$17)*(1-$B$15)+$B$17-$B$16)*(1+D713)/MAX(E713-D713,0.000001))*$B$21+($B$14*(1+B713)^5*C713*F713)*(1-$B$21))/((1+E713)^4.5)</f>
        <v/>
      </c>
      <c r="I713" s="12">
        <f>G713+H713+$B$18-$B$19</f>
        <v/>
      </c>
      <c r="J713" s="76">
        <f>IF($B$20=0,0,I713/$B$20)</f>
        <v/>
      </c>
    </row>
    <row r="714">
      <c r="A714" s="77" t="n">
        <v>648</v>
      </c>
      <c r="B714" s="78">
        <f>MAX(-0.2,MIN(0.5,_xlfn.NORM.INV(RAND(),$B$4,$B$5)))</f>
        <v/>
      </c>
      <c r="C714" s="78">
        <f>MAX(0.01,MIN(0.6,_xlfn.NORM.INV(RAND(),$B$6,$B$7)))</f>
        <v/>
      </c>
      <c r="D714" s="78">
        <f>MAX(0,MIN(0.05,_xlfn.NORM.INV(RAND(),$B$10,$B$11)))</f>
        <v/>
      </c>
      <c r="E714" s="78">
        <f>MAX(D714+0.01,MAX(0.03,MIN(0.3,_xlfn.NORM.INV(RAND(),$B$8,$B$9))))</f>
        <v/>
      </c>
      <c r="F714" s="79">
        <f>MAX(3,MIN(25,_xlfn.NORM.INV(RAND(),$B$12,$B$13)))</f>
        <v/>
      </c>
      <c r="G714" s="77">
        <f>SUMPRODUCT($B$14*((C714-$B$17)*(1-$B$15)+$B$17-$B$16)*(1+B714)^{1,2,3,4,5}/((1+E714)^{0.5,1.5,2.5,3.5,4.5}))</f>
        <v/>
      </c>
      <c r="H714" s="77">
        <f>(($B$14*(1+B714)^5*((C714-$B$17)*(1-$B$15)+$B$17-$B$16)*(1+D714)/MAX(E714-D714,0.000001))*$B$21+($B$14*(1+B714)^5*C714*F714)*(1-$B$21))/((1+E714)^4.5)</f>
        <v/>
      </c>
      <c r="I714" s="77">
        <f>G714+H714+$B$18-$B$19</f>
        <v/>
      </c>
      <c r="J714" s="80">
        <f>IF($B$20=0,0,I714/$B$20)</f>
        <v/>
      </c>
    </row>
    <row r="715">
      <c r="A715" s="12" t="n">
        <v>649</v>
      </c>
      <c r="B715" s="11">
        <f>MAX(-0.2,MIN(0.5,_xlfn.NORM.INV(RAND(),$B$4,$B$5)))</f>
        <v/>
      </c>
      <c r="C715" s="11">
        <f>MAX(0.01,MIN(0.6,_xlfn.NORM.INV(RAND(),$B$6,$B$7)))</f>
        <v/>
      </c>
      <c r="D715" s="11">
        <f>MAX(0,MIN(0.05,_xlfn.NORM.INV(RAND(),$B$10,$B$11)))</f>
        <v/>
      </c>
      <c r="E715" s="11">
        <f>MAX(D715+0.01,MAX(0.03,MIN(0.3,_xlfn.NORM.INV(RAND(),$B$8,$B$9))))</f>
        <v/>
      </c>
      <c r="F715" s="75">
        <f>MAX(3,MIN(25,_xlfn.NORM.INV(RAND(),$B$12,$B$13)))</f>
        <v/>
      </c>
      <c r="G715" s="12">
        <f>SUMPRODUCT($B$14*((C715-$B$17)*(1-$B$15)+$B$17-$B$16)*(1+B715)^{1,2,3,4,5}/((1+E715)^{0.5,1.5,2.5,3.5,4.5}))</f>
        <v/>
      </c>
      <c r="H715" s="12">
        <f>(($B$14*(1+B715)^5*((C715-$B$17)*(1-$B$15)+$B$17-$B$16)*(1+D715)/MAX(E715-D715,0.000001))*$B$21+($B$14*(1+B715)^5*C715*F715)*(1-$B$21))/((1+E715)^4.5)</f>
        <v/>
      </c>
      <c r="I715" s="12">
        <f>G715+H715+$B$18-$B$19</f>
        <v/>
      </c>
      <c r="J715" s="76">
        <f>IF($B$20=0,0,I715/$B$20)</f>
        <v/>
      </c>
    </row>
    <row r="716">
      <c r="A716" s="77" t="n">
        <v>650</v>
      </c>
      <c r="B716" s="78">
        <f>MAX(-0.2,MIN(0.5,_xlfn.NORM.INV(RAND(),$B$4,$B$5)))</f>
        <v/>
      </c>
      <c r="C716" s="78">
        <f>MAX(0.01,MIN(0.6,_xlfn.NORM.INV(RAND(),$B$6,$B$7)))</f>
        <v/>
      </c>
      <c r="D716" s="78">
        <f>MAX(0,MIN(0.05,_xlfn.NORM.INV(RAND(),$B$10,$B$11)))</f>
        <v/>
      </c>
      <c r="E716" s="78">
        <f>MAX(D716+0.01,MAX(0.03,MIN(0.3,_xlfn.NORM.INV(RAND(),$B$8,$B$9))))</f>
        <v/>
      </c>
      <c r="F716" s="79">
        <f>MAX(3,MIN(25,_xlfn.NORM.INV(RAND(),$B$12,$B$13)))</f>
        <v/>
      </c>
      <c r="G716" s="77">
        <f>SUMPRODUCT($B$14*((C716-$B$17)*(1-$B$15)+$B$17-$B$16)*(1+B716)^{1,2,3,4,5}/((1+E716)^{0.5,1.5,2.5,3.5,4.5}))</f>
        <v/>
      </c>
      <c r="H716" s="77">
        <f>(($B$14*(1+B716)^5*((C716-$B$17)*(1-$B$15)+$B$17-$B$16)*(1+D716)/MAX(E716-D716,0.000001))*$B$21+($B$14*(1+B716)^5*C716*F716)*(1-$B$21))/((1+E716)^4.5)</f>
        <v/>
      </c>
      <c r="I716" s="77">
        <f>G716+H716+$B$18-$B$19</f>
        <v/>
      </c>
      <c r="J716" s="80">
        <f>IF($B$20=0,0,I716/$B$20)</f>
        <v/>
      </c>
    </row>
    <row r="717">
      <c r="A717" s="12" t="n">
        <v>651</v>
      </c>
      <c r="B717" s="11">
        <f>MAX(-0.2,MIN(0.5,_xlfn.NORM.INV(RAND(),$B$4,$B$5)))</f>
        <v/>
      </c>
      <c r="C717" s="11">
        <f>MAX(0.01,MIN(0.6,_xlfn.NORM.INV(RAND(),$B$6,$B$7)))</f>
        <v/>
      </c>
      <c r="D717" s="11">
        <f>MAX(0,MIN(0.05,_xlfn.NORM.INV(RAND(),$B$10,$B$11)))</f>
        <v/>
      </c>
      <c r="E717" s="11">
        <f>MAX(D717+0.01,MAX(0.03,MIN(0.3,_xlfn.NORM.INV(RAND(),$B$8,$B$9))))</f>
        <v/>
      </c>
      <c r="F717" s="75">
        <f>MAX(3,MIN(25,_xlfn.NORM.INV(RAND(),$B$12,$B$13)))</f>
        <v/>
      </c>
      <c r="G717" s="12">
        <f>SUMPRODUCT($B$14*((C717-$B$17)*(1-$B$15)+$B$17-$B$16)*(1+B717)^{1,2,3,4,5}/((1+E717)^{0.5,1.5,2.5,3.5,4.5}))</f>
        <v/>
      </c>
      <c r="H717" s="12">
        <f>(($B$14*(1+B717)^5*((C717-$B$17)*(1-$B$15)+$B$17-$B$16)*(1+D717)/MAX(E717-D717,0.000001))*$B$21+($B$14*(1+B717)^5*C717*F717)*(1-$B$21))/((1+E717)^4.5)</f>
        <v/>
      </c>
      <c r="I717" s="12">
        <f>G717+H717+$B$18-$B$19</f>
        <v/>
      </c>
      <c r="J717" s="76">
        <f>IF($B$20=0,0,I717/$B$20)</f>
        <v/>
      </c>
    </row>
    <row r="718">
      <c r="A718" s="77" t="n">
        <v>652</v>
      </c>
      <c r="B718" s="78">
        <f>MAX(-0.2,MIN(0.5,_xlfn.NORM.INV(RAND(),$B$4,$B$5)))</f>
        <v/>
      </c>
      <c r="C718" s="78">
        <f>MAX(0.01,MIN(0.6,_xlfn.NORM.INV(RAND(),$B$6,$B$7)))</f>
        <v/>
      </c>
      <c r="D718" s="78">
        <f>MAX(0,MIN(0.05,_xlfn.NORM.INV(RAND(),$B$10,$B$11)))</f>
        <v/>
      </c>
      <c r="E718" s="78">
        <f>MAX(D718+0.01,MAX(0.03,MIN(0.3,_xlfn.NORM.INV(RAND(),$B$8,$B$9))))</f>
        <v/>
      </c>
      <c r="F718" s="79">
        <f>MAX(3,MIN(25,_xlfn.NORM.INV(RAND(),$B$12,$B$13)))</f>
        <v/>
      </c>
      <c r="G718" s="77">
        <f>SUMPRODUCT($B$14*((C718-$B$17)*(1-$B$15)+$B$17-$B$16)*(1+B718)^{1,2,3,4,5}/((1+E718)^{0.5,1.5,2.5,3.5,4.5}))</f>
        <v/>
      </c>
      <c r="H718" s="77">
        <f>(($B$14*(1+B718)^5*((C718-$B$17)*(1-$B$15)+$B$17-$B$16)*(1+D718)/MAX(E718-D718,0.000001))*$B$21+($B$14*(1+B718)^5*C718*F718)*(1-$B$21))/((1+E718)^4.5)</f>
        <v/>
      </c>
      <c r="I718" s="77">
        <f>G718+H718+$B$18-$B$19</f>
        <v/>
      </c>
      <c r="J718" s="80">
        <f>IF($B$20=0,0,I718/$B$20)</f>
        <v/>
      </c>
    </row>
    <row r="719">
      <c r="A719" s="12" t="n">
        <v>653</v>
      </c>
      <c r="B719" s="11">
        <f>MAX(-0.2,MIN(0.5,_xlfn.NORM.INV(RAND(),$B$4,$B$5)))</f>
        <v/>
      </c>
      <c r="C719" s="11">
        <f>MAX(0.01,MIN(0.6,_xlfn.NORM.INV(RAND(),$B$6,$B$7)))</f>
        <v/>
      </c>
      <c r="D719" s="11">
        <f>MAX(0,MIN(0.05,_xlfn.NORM.INV(RAND(),$B$10,$B$11)))</f>
        <v/>
      </c>
      <c r="E719" s="11">
        <f>MAX(D719+0.01,MAX(0.03,MIN(0.3,_xlfn.NORM.INV(RAND(),$B$8,$B$9))))</f>
        <v/>
      </c>
      <c r="F719" s="75">
        <f>MAX(3,MIN(25,_xlfn.NORM.INV(RAND(),$B$12,$B$13)))</f>
        <v/>
      </c>
      <c r="G719" s="12">
        <f>SUMPRODUCT($B$14*((C719-$B$17)*(1-$B$15)+$B$17-$B$16)*(1+B719)^{1,2,3,4,5}/((1+E719)^{0.5,1.5,2.5,3.5,4.5}))</f>
        <v/>
      </c>
      <c r="H719" s="12">
        <f>(($B$14*(1+B719)^5*((C719-$B$17)*(1-$B$15)+$B$17-$B$16)*(1+D719)/MAX(E719-D719,0.000001))*$B$21+($B$14*(1+B719)^5*C719*F719)*(1-$B$21))/((1+E719)^4.5)</f>
        <v/>
      </c>
      <c r="I719" s="12">
        <f>G719+H719+$B$18-$B$19</f>
        <v/>
      </c>
      <c r="J719" s="76">
        <f>IF($B$20=0,0,I719/$B$20)</f>
        <v/>
      </c>
    </row>
    <row r="720">
      <c r="A720" s="77" t="n">
        <v>654</v>
      </c>
      <c r="B720" s="78">
        <f>MAX(-0.2,MIN(0.5,_xlfn.NORM.INV(RAND(),$B$4,$B$5)))</f>
        <v/>
      </c>
      <c r="C720" s="78">
        <f>MAX(0.01,MIN(0.6,_xlfn.NORM.INV(RAND(),$B$6,$B$7)))</f>
        <v/>
      </c>
      <c r="D720" s="78">
        <f>MAX(0,MIN(0.05,_xlfn.NORM.INV(RAND(),$B$10,$B$11)))</f>
        <v/>
      </c>
      <c r="E720" s="78">
        <f>MAX(D720+0.01,MAX(0.03,MIN(0.3,_xlfn.NORM.INV(RAND(),$B$8,$B$9))))</f>
        <v/>
      </c>
      <c r="F720" s="79">
        <f>MAX(3,MIN(25,_xlfn.NORM.INV(RAND(),$B$12,$B$13)))</f>
        <v/>
      </c>
      <c r="G720" s="77">
        <f>SUMPRODUCT($B$14*((C720-$B$17)*(1-$B$15)+$B$17-$B$16)*(1+B720)^{1,2,3,4,5}/((1+E720)^{0.5,1.5,2.5,3.5,4.5}))</f>
        <v/>
      </c>
      <c r="H720" s="77">
        <f>(($B$14*(1+B720)^5*((C720-$B$17)*(1-$B$15)+$B$17-$B$16)*(1+D720)/MAX(E720-D720,0.000001))*$B$21+($B$14*(1+B720)^5*C720*F720)*(1-$B$21))/((1+E720)^4.5)</f>
        <v/>
      </c>
      <c r="I720" s="77">
        <f>G720+H720+$B$18-$B$19</f>
        <v/>
      </c>
      <c r="J720" s="80">
        <f>IF($B$20=0,0,I720/$B$20)</f>
        <v/>
      </c>
    </row>
    <row r="721">
      <c r="A721" s="12" t="n">
        <v>655</v>
      </c>
      <c r="B721" s="11">
        <f>MAX(-0.2,MIN(0.5,_xlfn.NORM.INV(RAND(),$B$4,$B$5)))</f>
        <v/>
      </c>
      <c r="C721" s="11">
        <f>MAX(0.01,MIN(0.6,_xlfn.NORM.INV(RAND(),$B$6,$B$7)))</f>
        <v/>
      </c>
      <c r="D721" s="11">
        <f>MAX(0,MIN(0.05,_xlfn.NORM.INV(RAND(),$B$10,$B$11)))</f>
        <v/>
      </c>
      <c r="E721" s="11">
        <f>MAX(D721+0.01,MAX(0.03,MIN(0.3,_xlfn.NORM.INV(RAND(),$B$8,$B$9))))</f>
        <v/>
      </c>
      <c r="F721" s="75">
        <f>MAX(3,MIN(25,_xlfn.NORM.INV(RAND(),$B$12,$B$13)))</f>
        <v/>
      </c>
      <c r="G721" s="12">
        <f>SUMPRODUCT($B$14*((C721-$B$17)*(1-$B$15)+$B$17-$B$16)*(1+B721)^{1,2,3,4,5}/((1+E721)^{0.5,1.5,2.5,3.5,4.5}))</f>
        <v/>
      </c>
      <c r="H721" s="12">
        <f>(($B$14*(1+B721)^5*((C721-$B$17)*(1-$B$15)+$B$17-$B$16)*(1+D721)/MAX(E721-D721,0.000001))*$B$21+($B$14*(1+B721)^5*C721*F721)*(1-$B$21))/((1+E721)^4.5)</f>
        <v/>
      </c>
      <c r="I721" s="12">
        <f>G721+H721+$B$18-$B$19</f>
        <v/>
      </c>
      <c r="J721" s="76">
        <f>IF($B$20=0,0,I721/$B$20)</f>
        <v/>
      </c>
    </row>
    <row r="722">
      <c r="A722" s="77" t="n">
        <v>656</v>
      </c>
      <c r="B722" s="78">
        <f>MAX(-0.2,MIN(0.5,_xlfn.NORM.INV(RAND(),$B$4,$B$5)))</f>
        <v/>
      </c>
      <c r="C722" s="78">
        <f>MAX(0.01,MIN(0.6,_xlfn.NORM.INV(RAND(),$B$6,$B$7)))</f>
        <v/>
      </c>
      <c r="D722" s="78">
        <f>MAX(0,MIN(0.05,_xlfn.NORM.INV(RAND(),$B$10,$B$11)))</f>
        <v/>
      </c>
      <c r="E722" s="78">
        <f>MAX(D722+0.01,MAX(0.03,MIN(0.3,_xlfn.NORM.INV(RAND(),$B$8,$B$9))))</f>
        <v/>
      </c>
      <c r="F722" s="79">
        <f>MAX(3,MIN(25,_xlfn.NORM.INV(RAND(),$B$12,$B$13)))</f>
        <v/>
      </c>
      <c r="G722" s="77">
        <f>SUMPRODUCT($B$14*((C722-$B$17)*(1-$B$15)+$B$17-$B$16)*(1+B722)^{1,2,3,4,5}/((1+E722)^{0.5,1.5,2.5,3.5,4.5}))</f>
        <v/>
      </c>
      <c r="H722" s="77">
        <f>(($B$14*(1+B722)^5*((C722-$B$17)*(1-$B$15)+$B$17-$B$16)*(1+D722)/MAX(E722-D722,0.000001))*$B$21+($B$14*(1+B722)^5*C722*F722)*(1-$B$21))/((1+E722)^4.5)</f>
        <v/>
      </c>
      <c r="I722" s="77">
        <f>G722+H722+$B$18-$B$19</f>
        <v/>
      </c>
      <c r="J722" s="80">
        <f>IF($B$20=0,0,I722/$B$20)</f>
        <v/>
      </c>
    </row>
    <row r="723">
      <c r="A723" s="12" t="n">
        <v>657</v>
      </c>
      <c r="B723" s="11">
        <f>MAX(-0.2,MIN(0.5,_xlfn.NORM.INV(RAND(),$B$4,$B$5)))</f>
        <v/>
      </c>
      <c r="C723" s="11">
        <f>MAX(0.01,MIN(0.6,_xlfn.NORM.INV(RAND(),$B$6,$B$7)))</f>
        <v/>
      </c>
      <c r="D723" s="11">
        <f>MAX(0,MIN(0.05,_xlfn.NORM.INV(RAND(),$B$10,$B$11)))</f>
        <v/>
      </c>
      <c r="E723" s="11">
        <f>MAX(D723+0.01,MAX(0.03,MIN(0.3,_xlfn.NORM.INV(RAND(),$B$8,$B$9))))</f>
        <v/>
      </c>
      <c r="F723" s="75">
        <f>MAX(3,MIN(25,_xlfn.NORM.INV(RAND(),$B$12,$B$13)))</f>
        <v/>
      </c>
      <c r="G723" s="12">
        <f>SUMPRODUCT($B$14*((C723-$B$17)*(1-$B$15)+$B$17-$B$16)*(1+B723)^{1,2,3,4,5}/((1+E723)^{0.5,1.5,2.5,3.5,4.5}))</f>
        <v/>
      </c>
      <c r="H723" s="12">
        <f>(($B$14*(1+B723)^5*((C723-$B$17)*(1-$B$15)+$B$17-$B$16)*(1+D723)/MAX(E723-D723,0.000001))*$B$21+($B$14*(1+B723)^5*C723*F723)*(1-$B$21))/((1+E723)^4.5)</f>
        <v/>
      </c>
      <c r="I723" s="12">
        <f>G723+H723+$B$18-$B$19</f>
        <v/>
      </c>
      <c r="J723" s="76">
        <f>IF($B$20=0,0,I723/$B$20)</f>
        <v/>
      </c>
    </row>
    <row r="724">
      <c r="A724" s="77" t="n">
        <v>658</v>
      </c>
      <c r="B724" s="78">
        <f>MAX(-0.2,MIN(0.5,_xlfn.NORM.INV(RAND(),$B$4,$B$5)))</f>
        <v/>
      </c>
      <c r="C724" s="78">
        <f>MAX(0.01,MIN(0.6,_xlfn.NORM.INV(RAND(),$B$6,$B$7)))</f>
        <v/>
      </c>
      <c r="D724" s="78">
        <f>MAX(0,MIN(0.05,_xlfn.NORM.INV(RAND(),$B$10,$B$11)))</f>
        <v/>
      </c>
      <c r="E724" s="78">
        <f>MAX(D724+0.01,MAX(0.03,MIN(0.3,_xlfn.NORM.INV(RAND(),$B$8,$B$9))))</f>
        <v/>
      </c>
      <c r="F724" s="79">
        <f>MAX(3,MIN(25,_xlfn.NORM.INV(RAND(),$B$12,$B$13)))</f>
        <v/>
      </c>
      <c r="G724" s="77">
        <f>SUMPRODUCT($B$14*((C724-$B$17)*(1-$B$15)+$B$17-$B$16)*(1+B724)^{1,2,3,4,5}/((1+E724)^{0.5,1.5,2.5,3.5,4.5}))</f>
        <v/>
      </c>
      <c r="H724" s="77">
        <f>(($B$14*(1+B724)^5*((C724-$B$17)*(1-$B$15)+$B$17-$B$16)*(1+D724)/MAX(E724-D724,0.000001))*$B$21+($B$14*(1+B724)^5*C724*F724)*(1-$B$21))/((1+E724)^4.5)</f>
        <v/>
      </c>
      <c r="I724" s="77">
        <f>G724+H724+$B$18-$B$19</f>
        <v/>
      </c>
      <c r="J724" s="80">
        <f>IF($B$20=0,0,I724/$B$20)</f>
        <v/>
      </c>
    </row>
    <row r="725">
      <c r="A725" s="12" t="n">
        <v>659</v>
      </c>
      <c r="B725" s="11">
        <f>MAX(-0.2,MIN(0.5,_xlfn.NORM.INV(RAND(),$B$4,$B$5)))</f>
        <v/>
      </c>
      <c r="C725" s="11">
        <f>MAX(0.01,MIN(0.6,_xlfn.NORM.INV(RAND(),$B$6,$B$7)))</f>
        <v/>
      </c>
      <c r="D725" s="11">
        <f>MAX(0,MIN(0.05,_xlfn.NORM.INV(RAND(),$B$10,$B$11)))</f>
        <v/>
      </c>
      <c r="E725" s="11">
        <f>MAX(D725+0.01,MAX(0.03,MIN(0.3,_xlfn.NORM.INV(RAND(),$B$8,$B$9))))</f>
        <v/>
      </c>
      <c r="F725" s="75">
        <f>MAX(3,MIN(25,_xlfn.NORM.INV(RAND(),$B$12,$B$13)))</f>
        <v/>
      </c>
      <c r="G725" s="12">
        <f>SUMPRODUCT($B$14*((C725-$B$17)*(1-$B$15)+$B$17-$B$16)*(1+B725)^{1,2,3,4,5}/((1+E725)^{0.5,1.5,2.5,3.5,4.5}))</f>
        <v/>
      </c>
      <c r="H725" s="12">
        <f>(($B$14*(1+B725)^5*((C725-$B$17)*(1-$B$15)+$B$17-$B$16)*(1+D725)/MAX(E725-D725,0.000001))*$B$21+($B$14*(1+B725)^5*C725*F725)*(1-$B$21))/((1+E725)^4.5)</f>
        <v/>
      </c>
      <c r="I725" s="12">
        <f>G725+H725+$B$18-$B$19</f>
        <v/>
      </c>
      <c r="J725" s="76">
        <f>IF($B$20=0,0,I725/$B$20)</f>
        <v/>
      </c>
    </row>
    <row r="726">
      <c r="A726" s="77" t="n">
        <v>660</v>
      </c>
      <c r="B726" s="78">
        <f>MAX(-0.2,MIN(0.5,_xlfn.NORM.INV(RAND(),$B$4,$B$5)))</f>
        <v/>
      </c>
      <c r="C726" s="78">
        <f>MAX(0.01,MIN(0.6,_xlfn.NORM.INV(RAND(),$B$6,$B$7)))</f>
        <v/>
      </c>
      <c r="D726" s="78">
        <f>MAX(0,MIN(0.05,_xlfn.NORM.INV(RAND(),$B$10,$B$11)))</f>
        <v/>
      </c>
      <c r="E726" s="78">
        <f>MAX(D726+0.01,MAX(0.03,MIN(0.3,_xlfn.NORM.INV(RAND(),$B$8,$B$9))))</f>
        <v/>
      </c>
      <c r="F726" s="79">
        <f>MAX(3,MIN(25,_xlfn.NORM.INV(RAND(),$B$12,$B$13)))</f>
        <v/>
      </c>
      <c r="G726" s="77">
        <f>SUMPRODUCT($B$14*((C726-$B$17)*(1-$B$15)+$B$17-$B$16)*(1+B726)^{1,2,3,4,5}/((1+E726)^{0.5,1.5,2.5,3.5,4.5}))</f>
        <v/>
      </c>
      <c r="H726" s="77">
        <f>(($B$14*(1+B726)^5*((C726-$B$17)*(1-$B$15)+$B$17-$B$16)*(1+D726)/MAX(E726-D726,0.000001))*$B$21+($B$14*(1+B726)^5*C726*F726)*(1-$B$21))/((1+E726)^4.5)</f>
        <v/>
      </c>
      <c r="I726" s="77">
        <f>G726+H726+$B$18-$B$19</f>
        <v/>
      </c>
      <c r="J726" s="80">
        <f>IF($B$20=0,0,I726/$B$20)</f>
        <v/>
      </c>
    </row>
    <row r="727">
      <c r="A727" s="12" t="n">
        <v>661</v>
      </c>
      <c r="B727" s="11">
        <f>MAX(-0.2,MIN(0.5,_xlfn.NORM.INV(RAND(),$B$4,$B$5)))</f>
        <v/>
      </c>
      <c r="C727" s="11">
        <f>MAX(0.01,MIN(0.6,_xlfn.NORM.INV(RAND(),$B$6,$B$7)))</f>
        <v/>
      </c>
      <c r="D727" s="11">
        <f>MAX(0,MIN(0.05,_xlfn.NORM.INV(RAND(),$B$10,$B$11)))</f>
        <v/>
      </c>
      <c r="E727" s="11">
        <f>MAX(D727+0.01,MAX(0.03,MIN(0.3,_xlfn.NORM.INV(RAND(),$B$8,$B$9))))</f>
        <v/>
      </c>
      <c r="F727" s="75">
        <f>MAX(3,MIN(25,_xlfn.NORM.INV(RAND(),$B$12,$B$13)))</f>
        <v/>
      </c>
      <c r="G727" s="12">
        <f>SUMPRODUCT($B$14*((C727-$B$17)*(1-$B$15)+$B$17-$B$16)*(1+B727)^{1,2,3,4,5}/((1+E727)^{0.5,1.5,2.5,3.5,4.5}))</f>
        <v/>
      </c>
      <c r="H727" s="12">
        <f>(($B$14*(1+B727)^5*((C727-$B$17)*(1-$B$15)+$B$17-$B$16)*(1+D727)/MAX(E727-D727,0.000001))*$B$21+($B$14*(1+B727)^5*C727*F727)*(1-$B$21))/((1+E727)^4.5)</f>
        <v/>
      </c>
      <c r="I727" s="12">
        <f>G727+H727+$B$18-$B$19</f>
        <v/>
      </c>
      <c r="J727" s="76">
        <f>IF($B$20=0,0,I727/$B$20)</f>
        <v/>
      </c>
    </row>
    <row r="728">
      <c r="A728" s="77" t="n">
        <v>662</v>
      </c>
      <c r="B728" s="78">
        <f>MAX(-0.2,MIN(0.5,_xlfn.NORM.INV(RAND(),$B$4,$B$5)))</f>
        <v/>
      </c>
      <c r="C728" s="78">
        <f>MAX(0.01,MIN(0.6,_xlfn.NORM.INV(RAND(),$B$6,$B$7)))</f>
        <v/>
      </c>
      <c r="D728" s="78">
        <f>MAX(0,MIN(0.05,_xlfn.NORM.INV(RAND(),$B$10,$B$11)))</f>
        <v/>
      </c>
      <c r="E728" s="78">
        <f>MAX(D728+0.01,MAX(0.03,MIN(0.3,_xlfn.NORM.INV(RAND(),$B$8,$B$9))))</f>
        <v/>
      </c>
      <c r="F728" s="79">
        <f>MAX(3,MIN(25,_xlfn.NORM.INV(RAND(),$B$12,$B$13)))</f>
        <v/>
      </c>
      <c r="G728" s="77">
        <f>SUMPRODUCT($B$14*((C728-$B$17)*(1-$B$15)+$B$17-$B$16)*(1+B728)^{1,2,3,4,5}/((1+E728)^{0.5,1.5,2.5,3.5,4.5}))</f>
        <v/>
      </c>
      <c r="H728" s="77">
        <f>(($B$14*(1+B728)^5*((C728-$B$17)*(1-$B$15)+$B$17-$B$16)*(1+D728)/MAX(E728-D728,0.000001))*$B$21+($B$14*(1+B728)^5*C728*F728)*(1-$B$21))/((1+E728)^4.5)</f>
        <v/>
      </c>
      <c r="I728" s="77">
        <f>G728+H728+$B$18-$B$19</f>
        <v/>
      </c>
      <c r="J728" s="80">
        <f>IF($B$20=0,0,I728/$B$20)</f>
        <v/>
      </c>
    </row>
    <row r="729">
      <c r="A729" s="12" t="n">
        <v>663</v>
      </c>
      <c r="B729" s="11">
        <f>MAX(-0.2,MIN(0.5,_xlfn.NORM.INV(RAND(),$B$4,$B$5)))</f>
        <v/>
      </c>
      <c r="C729" s="11">
        <f>MAX(0.01,MIN(0.6,_xlfn.NORM.INV(RAND(),$B$6,$B$7)))</f>
        <v/>
      </c>
      <c r="D729" s="11">
        <f>MAX(0,MIN(0.05,_xlfn.NORM.INV(RAND(),$B$10,$B$11)))</f>
        <v/>
      </c>
      <c r="E729" s="11">
        <f>MAX(D729+0.01,MAX(0.03,MIN(0.3,_xlfn.NORM.INV(RAND(),$B$8,$B$9))))</f>
        <v/>
      </c>
      <c r="F729" s="75">
        <f>MAX(3,MIN(25,_xlfn.NORM.INV(RAND(),$B$12,$B$13)))</f>
        <v/>
      </c>
      <c r="G729" s="12">
        <f>SUMPRODUCT($B$14*((C729-$B$17)*(1-$B$15)+$B$17-$B$16)*(1+B729)^{1,2,3,4,5}/((1+E729)^{0.5,1.5,2.5,3.5,4.5}))</f>
        <v/>
      </c>
      <c r="H729" s="12">
        <f>(($B$14*(1+B729)^5*((C729-$B$17)*(1-$B$15)+$B$17-$B$16)*(1+D729)/MAX(E729-D729,0.000001))*$B$21+($B$14*(1+B729)^5*C729*F729)*(1-$B$21))/((1+E729)^4.5)</f>
        <v/>
      </c>
      <c r="I729" s="12">
        <f>G729+H729+$B$18-$B$19</f>
        <v/>
      </c>
      <c r="J729" s="76">
        <f>IF($B$20=0,0,I729/$B$20)</f>
        <v/>
      </c>
    </row>
    <row r="730">
      <c r="A730" s="77" t="n">
        <v>664</v>
      </c>
      <c r="B730" s="78">
        <f>MAX(-0.2,MIN(0.5,_xlfn.NORM.INV(RAND(),$B$4,$B$5)))</f>
        <v/>
      </c>
      <c r="C730" s="78">
        <f>MAX(0.01,MIN(0.6,_xlfn.NORM.INV(RAND(),$B$6,$B$7)))</f>
        <v/>
      </c>
      <c r="D730" s="78">
        <f>MAX(0,MIN(0.05,_xlfn.NORM.INV(RAND(),$B$10,$B$11)))</f>
        <v/>
      </c>
      <c r="E730" s="78">
        <f>MAX(D730+0.01,MAX(0.03,MIN(0.3,_xlfn.NORM.INV(RAND(),$B$8,$B$9))))</f>
        <v/>
      </c>
      <c r="F730" s="79">
        <f>MAX(3,MIN(25,_xlfn.NORM.INV(RAND(),$B$12,$B$13)))</f>
        <v/>
      </c>
      <c r="G730" s="77">
        <f>SUMPRODUCT($B$14*((C730-$B$17)*(1-$B$15)+$B$17-$B$16)*(1+B730)^{1,2,3,4,5}/((1+E730)^{0.5,1.5,2.5,3.5,4.5}))</f>
        <v/>
      </c>
      <c r="H730" s="77">
        <f>(($B$14*(1+B730)^5*((C730-$B$17)*(1-$B$15)+$B$17-$B$16)*(1+D730)/MAX(E730-D730,0.000001))*$B$21+($B$14*(1+B730)^5*C730*F730)*(1-$B$21))/((1+E730)^4.5)</f>
        <v/>
      </c>
      <c r="I730" s="77">
        <f>G730+H730+$B$18-$B$19</f>
        <v/>
      </c>
      <c r="J730" s="80">
        <f>IF($B$20=0,0,I730/$B$20)</f>
        <v/>
      </c>
    </row>
    <row r="731">
      <c r="A731" s="12" t="n">
        <v>665</v>
      </c>
      <c r="B731" s="11">
        <f>MAX(-0.2,MIN(0.5,_xlfn.NORM.INV(RAND(),$B$4,$B$5)))</f>
        <v/>
      </c>
      <c r="C731" s="11">
        <f>MAX(0.01,MIN(0.6,_xlfn.NORM.INV(RAND(),$B$6,$B$7)))</f>
        <v/>
      </c>
      <c r="D731" s="11">
        <f>MAX(0,MIN(0.05,_xlfn.NORM.INV(RAND(),$B$10,$B$11)))</f>
        <v/>
      </c>
      <c r="E731" s="11">
        <f>MAX(D731+0.01,MAX(0.03,MIN(0.3,_xlfn.NORM.INV(RAND(),$B$8,$B$9))))</f>
        <v/>
      </c>
      <c r="F731" s="75">
        <f>MAX(3,MIN(25,_xlfn.NORM.INV(RAND(),$B$12,$B$13)))</f>
        <v/>
      </c>
      <c r="G731" s="12">
        <f>SUMPRODUCT($B$14*((C731-$B$17)*(1-$B$15)+$B$17-$B$16)*(1+B731)^{1,2,3,4,5}/((1+E731)^{0.5,1.5,2.5,3.5,4.5}))</f>
        <v/>
      </c>
      <c r="H731" s="12">
        <f>(($B$14*(1+B731)^5*((C731-$B$17)*(1-$B$15)+$B$17-$B$16)*(1+D731)/MAX(E731-D731,0.000001))*$B$21+($B$14*(1+B731)^5*C731*F731)*(1-$B$21))/((1+E731)^4.5)</f>
        <v/>
      </c>
      <c r="I731" s="12">
        <f>G731+H731+$B$18-$B$19</f>
        <v/>
      </c>
      <c r="J731" s="76">
        <f>IF($B$20=0,0,I731/$B$20)</f>
        <v/>
      </c>
    </row>
    <row r="732">
      <c r="A732" s="77" t="n">
        <v>666</v>
      </c>
      <c r="B732" s="78">
        <f>MAX(-0.2,MIN(0.5,_xlfn.NORM.INV(RAND(),$B$4,$B$5)))</f>
        <v/>
      </c>
      <c r="C732" s="78">
        <f>MAX(0.01,MIN(0.6,_xlfn.NORM.INV(RAND(),$B$6,$B$7)))</f>
        <v/>
      </c>
      <c r="D732" s="78">
        <f>MAX(0,MIN(0.05,_xlfn.NORM.INV(RAND(),$B$10,$B$11)))</f>
        <v/>
      </c>
      <c r="E732" s="78">
        <f>MAX(D732+0.01,MAX(0.03,MIN(0.3,_xlfn.NORM.INV(RAND(),$B$8,$B$9))))</f>
        <v/>
      </c>
      <c r="F732" s="79">
        <f>MAX(3,MIN(25,_xlfn.NORM.INV(RAND(),$B$12,$B$13)))</f>
        <v/>
      </c>
      <c r="G732" s="77">
        <f>SUMPRODUCT($B$14*((C732-$B$17)*(1-$B$15)+$B$17-$B$16)*(1+B732)^{1,2,3,4,5}/((1+E732)^{0.5,1.5,2.5,3.5,4.5}))</f>
        <v/>
      </c>
      <c r="H732" s="77">
        <f>(($B$14*(1+B732)^5*((C732-$B$17)*(1-$B$15)+$B$17-$B$16)*(1+D732)/MAX(E732-D732,0.000001))*$B$21+($B$14*(1+B732)^5*C732*F732)*(1-$B$21))/((1+E732)^4.5)</f>
        <v/>
      </c>
      <c r="I732" s="77">
        <f>G732+H732+$B$18-$B$19</f>
        <v/>
      </c>
      <c r="J732" s="80">
        <f>IF($B$20=0,0,I732/$B$20)</f>
        <v/>
      </c>
    </row>
    <row r="733">
      <c r="A733" s="12" t="n">
        <v>667</v>
      </c>
      <c r="B733" s="11">
        <f>MAX(-0.2,MIN(0.5,_xlfn.NORM.INV(RAND(),$B$4,$B$5)))</f>
        <v/>
      </c>
      <c r="C733" s="11">
        <f>MAX(0.01,MIN(0.6,_xlfn.NORM.INV(RAND(),$B$6,$B$7)))</f>
        <v/>
      </c>
      <c r="D733" s="11">
        <f>MAX(0,MIN(0.05,_xlfn.NORM.INV(RAND(),$B$10,$B$11)))</f>
        <v/>
      </c>
      <c r="E733" s="11">
        <f>MAX(D733+0.01,MAX(0.03,MIN(0.3,_xlfn.NORM.INV(RAND(),$B$8,$B$9))))</f>
        <v/>
      </c>
      <c r="F733" s="75">
        <f>MAX(3,MIN(25,_xlfn.NORM.INV(RAND(),$B$12,$B$13)))</f>
        <v/>
      </c>
      <c r="G733" s="12">
        <f>SUMPRODUCT($B$14*((C733-$B$17)*(1-$B$15)+$B$17-$B$16)*(1+B733)^{1,2,3,4,5}/((1+E733)^{0.5,1.5,2.5,3.5,4.5}))</f>
        <v/>
      </c>
      <c r="H733" s="12">
        <f>(($B$14*(1+B733)^5*((C733-$B$17)*(1-$B$15)+$B$17-$B$16)*(1+D733)/MAX(E733-D733,0.000001))*$B$21+($B$14*(1+B733)^5*C733*F733)*(1-$B$21))/((1+E733)^4.5)</f>
        <v/>
      </c>
      <c r="I733" s="12">
        <f>G733+H733+$B$18-$B$19</f>
        <v/>
      </c>
      <c r="J733" s="76">
        <f>IF($B$20=0,0,I733/$B$20)</f>
        <v/>
      </c>
    </row>
    <row r="734">
      <c r="A734" s="77" t="n">
        <v>668</v>
      </c>
      <c r="B734" s="78">
        <f>MAX(-0.2,MIN(0.5,_xlfn.NORM.INV(RAND(),$B$4,$B$5)))</f>
        <v/>
      </c>
      <c r="C734" s="78">
        <f>MAX(0.01,MIN(0.6,_xlfn.NORM.INV(RAND(),$B$6,$B$7)))</f>
        <v/>
      </c>
      <c r="D734" s="78">
        <f>MAX(0,MIN(0.05,_xlfn.NORM.INV(RAND(),$B$10,$B$11)))</f>
        <v/>
      </c>
      <c r="E734" s="78">
        <f>MAX(D734+0.01,MAX(0.03,MIN(0.3,_xlfn.NORM.INV(RAND(),$B$8,$B$9))))</f>
        <v/>
      </c>
      <c r="F734" s="79">
        <f>MAX(3,MIN(25,_xlfn.NORM.INV(RAND(),$B$12,$B$13)))</f>
        <v/>
      </c>
      <c r="G734" s="77">
        <f>SUMPRODUCT($B$14*((C734-$B$17)*(1-$B$15)+$B$17-$B$16)*(1+B734)^{1,2,3,4,5}/((1+E734)^{0.5,1.5,2.5,3.5,4.5}))</f>
        <v/>
      </c>
      <c r="H734" s="77">
        <f>(($B$14*(1+B734)^5*((C734-$B$17)*(1-$B$15)+$B$17-$B$16)*(1+D734)/MAX(E734-D734,0.000001))*$B$21+($B$14*(1+B734)^5*C734*F734)*(1-$B$21))/((1+E734)^4.5)</f>
        <v/>
      </c>
      <c r="I734" s="77">
        <f>G734+H734+$B$18-$B$19</f>
        <v/>
      </c>
      <c r="J734" s="80">
        <f>IF($B$20=0,0,I734/$B$20)</f>
        <v/>
      </c>
    </row>
    <row r="735">
      <c r="A735" s="12" t="n">
        <v>669</v>
      </c>
      <c r="B735" s="11">
        <f>MAX(-0.2,MIN(0.5,_xlfn.NORM.INV(RAND(),$B$4,$B$5)))</f>
        <v/>
      </c>
      <c r="C735" s="11">
        <f>MAX(0.01,MIN(0.6,_xlfn.NORM.INV(RAND(),$B$6,$B$7)))</f>
        <v/>
      </c>
      <c r="D735" s="11">
        <f>MAX(0,MIN(0.05,_xlfn.NORM.INV(RAND(),$B$10,$B$11)))</f>
        <v/>
      </c>
      <c r="E735" s="11">
        <f>MAX(D735+0.01,MAX(0.03,MIN(0.3,_xlfn.NORM.INV(RAND(),$B$8,$B$9))))</f>
        <v/>
      </c>
      <c r="F735" s="75">
        <f>MAX(3,MIN(25,_xlfn.NORM.INV(RAND(),$B$12,$B$13)))</f>
        <v/>
      </c>
      <c r="G735" s="12">
        <f>SUMPRODUCT($B$14*((C735-$B$17)*(1-$B$15)+$B$17-$B$16)*(1+B735)^{1,2,3,4,5}/((1+E735)^{0.5,1.5,2.5,3.5,4.5}))</f>
        <v/>
      </c>
      <c r="H735" s="12">
        <f>(($B$14*(1+B735)^5*((C735-$B$17)*(1-$B$15)+$B$17-$B$16)*(1+D735)/MAX(E735-D735,0.000001))*$B$21+($B$14*(1+B735)^5*C735*F735)*(1-$B$21))/((1+E735)^4.5)</f>
        <v/>
      </c>
      <c r="I735" s="12">
        <f>G735+H735+$B$18-$B$19</f>
        <v/>
      </c>
      <c r="J735" s="76">
        <f>IF($B$20=0,0,I735/$B$20)</f>
        <v/>
      </c>
    </row>
    <row r="736">
      <c r="A736" s="77" t="n">
        <v>670</v>
      </c>
      <c r="B736" s="78">
        <f>MAX(-0.2,MIN(0.5,_xlfn.NORM.INV(RAND(),$B$4,$B$5)))</f>
        <v/>
      </c>
      <c r="C736" s="78">
        <f>MAX(0.01,MIN(0.6,_xlfn.NORM.INV(RAND(),$B$6,$B$7)))</f>
        <v/>
      </c>
      <c r="D736" s="78">
        <f>MAX(0,MIN(0.05,_xlfn.NORM.INV(RAND(),$B$10,$B$11)))</f>
        <v/>
      </c>
      <c r="E736" s="78">
        <f>MAX(D736+0.01,MAX(0.03,MIN(0.3,_xlfn.NORM.INV(RAND(),$B$8,$B$9))))</f>
        <v/>
      </c>
      <c r="F736" s="79">
        <f>MAX(3,MIN(25,_xlfn.NORM.INV(RAND(),$B$12,$B$13)))</f>
        <v/>
      </c>
      <c r="G736" s="77">
        <f>SUMPRODUCT($B$14*((C736-$B$17)*(1-$B$15)+$B$17-$B$16)*(1+B736)^{1,2,3,4,5}/((1+E736)^{0.5,1.5,2.5,3.5,4.5}))</f>
        <v/>
      </c>
      <c r="H736" s="77">
        <f>(($B$14*(1+B736)^5*((C736-$B$17)*(1-$B$15)+$B$17-$B$16)*(1+D736)/MAX(E736-D736,0.000001))*$B$21+($B$14*(1+B736)^5*C736*F736)*(1-$B$21))/((1+E736)^4.5)</f>
        <v/>
      </c>
      <c r="I736" s="77">
        <f>G736+H736+$B$18-$B$19</f>
        <v/>
      </c>
      <c r="J736" s="80">
        <f>IF($B$20=0,0,I736/$B$20)</f>
        <v/>
      </c>
    </row>
    <row r="737">
      <c r="A737" s="12" t="n">
        <v>671</v>
      </c>
      <c r="B737" s="11">
        <f>MAX(-0.2,MIN(0.5,_xlfn.NORM.INV(RAND(),$B$4,$B$5)))</f>
        <v/>
      </c>
      <c r="C737" s="11">
        <f>MAX(0.01,MIN(0.6,_xlfn.NORM.INV(RAND(),$B$6,$B$7)))</f>
        <v/>
      </c>
      <c r="D737" s="11">
        <f>MAX(0,MIN(0.05,_xlfn.NORM.INV(RAND(),$B$10,$B$11)))</f>
        <v/>
      </c>
      <c r="E737" s="11">
        <f>MAX(D737+0.01,MAX(0.03,MIN(0.3,_xlfn.NORM.INV(RAND(),$B$8,$B$9))))</f>
        <v/>
      </c>
      <c r="F737" s="75">
        <f>MAX(3,MIN(25,_xlfn.NORM.INV(RAND(),$B$12,$B$13)))</f>
        <v/>
      </c>
      <c r="G737" s="12">
        <f>SUMPRODUCT($B$14*((C737-$B$17)*(1-$B$15)+$B$17-$B$16)*(1+B737)^{1,2,3,4,5}/((1+E737)^{0.5,1.5,2.5,3.5,4.5}))</f>
        <v/>
      </c>
      <c r="H737" s="12">
        <f>(($B$14*(1+B737)^5*((C737-$B$17)*(1-$B$15)+$B$17-$B$16)*(1+D737)/MAX(E737-D737,0.000001))*$B$21+($B$14*(1+B737)^5*C737*F737)*(1-$B$21))/((1+E737)^4.5)</f>
        <v/>
      </c>
      <c r="I737" s="12">
        <f>G737+H737+$B$18-$B$19</f>
        <v/>
      </c>
      <c r="J737" s="76">
        <f>IF($B$20=0,0,I737/$B$20)</f>
        <v/>
      </c>
    </row>
    <row r="738">
      <c r="A738" s="77" t="n">
        <v>672</v>
      </c>
      <c r="B738" s="78">
        <f>MAX(-0.2,MIN(0.5,_xlfn.NORM.INV(RAND(),$B$4,$B$5)))</f>
        <v/>
      </c>
      <c r="C738" s="78">
        <f>MAX(0.01,MIN(0.6,_xlfn.NORM.INV(RAND(),$B$6,$B$7)))</f>
        <v/>
      </c>
      <c r="D738" s="78">
        <f>MAX(0,MIN(0.05,_xlfn.NORM.INV(RAND(),$B$10,$B$11)))</f>
        <v/>
      </c>
      <c r="E738" s="78">
        <f>MAX(D738+0.01,MAX(0.03,MIN(0.3,_xlfn.NORM.INV(RAND(),$B$8,$B$9))))</f>
        <v/>
      </c>
      <c r="F738" s="79">
        <f>MAX(3,MIN(25,_xlfn.NORM.INV(RAND(),$B$12,$B$13)))</f>
        <v/>
      </c>
      <c r="G738" s="77">
        <f>SUMPRODUCT($B$14*((C738-$B$17)*(1-$B$15)+$B$17-$B$16)*(1+B738)^{1,2,3,4,5}/((1+E738)^{0.5,1.5,2.5,3.5,4.5}))</f>
        <v/>
      </c>
      <c r="H738" s="77">
        <f>(($B$14*(1+B738)^5*((C738-$B$17)*(1-$B$15)+$B$17-$B$16)*(1+D738)/MAX(E738-D738,0.000001))*$B$21+($B$14*(1+B738)^5*C738*F738)*(1-$B$21))/((1+E738)^4.5)</f>
        <v/>
      </c>
      <c r="I738" s="77">
        <f>G738+H738+$B$18-$B$19</f>
        <v/>
      </c>
      <c r="J738" s="80">
        <f>IF($B$20=0,0,I738/$B$20)</f>
        <v/>
      </c>
    </row>
    <row r="739">
      <c r="A739" s="12" t="n">
        <v>673</v>
      </c>
      <c r="B739" s="11">
        <f>MAX(-0.2,MIN(0.5,_xlfn.NORM.INV(RAND(),$B$4,$B$5)))</f>
        <v/>
      </c>
      <c r="C739" s="11">
        <f>MAX(0.01,MIN(0.6,_xlfn.NORM.INV(RAND(),$B$6,$B$7)))</f>
        <v/>
      </c>
      <c r="D739" s="11">
        <f>MAX(0,MIN(0.05,_xlfn.NORM.INV(RAND(),$B$10,$B$11)))</f>
        <v/>
      </c>
      <c r="E739" s="11">
        <f>MAX(D739+0.01,MAX(0.03,MIN(0.3,_xlfn.NORM.INV(RAND(),$B$8,$B$9))))</f>
        <v/>
      </c>
      <c r="F739" s="75">
        <f>MAX(3,MIN(25,_xlfn.NORM.INV(RAND(),$B$12,$B$13)))</f>
        <v/>
      </c>
      <c r="G739" s="12">
        <f>SUMPRODUCT($B$14*((C739-$B$17)*(1-$B$15)+$B$17-$B$16)*(1+B739)^{1,2,3,4,5}/((1+E739)^{0.5,1.5,2.5,3.5,4.5}))</f>
        <v/>
      </c>
      <c r="H739" s="12">
        <f>(($B$14*(1+B739)^5*((C739-$B$17)*(1-$B$15)+$B$17-$B$16)*(1+D739)/MAX(E739-D739,0.000001))*$B$21+($B$14*(1+B739)^5*C739*F739)*(1-$B$21))/((1+E739)^4.5)</f>
        <v/>
      </c>
      <c r="I739" s="12">
        <f>G739+H739+$B$18-$B$19</f>
        <v/>
      </c>
      <c r="J739" s="76">
        <f>IF($B$20=0,0,I739/$B$20)</f>
        <v/>
      </c>
    </row>
    <row r="740">
      <c r="A740" s="77" t="n">
        <v>674</v>
      </c>
      <c r="B740" s="78">
        <f>MAX(-0.2,MIN(0.5,_xlfn.NORM.INV(RAND(),$B$4,$B$5)))</f>
        <v/>
      </c>
      <c r="C740" s="78">
        <f>MAX(0.01,MIN(0.6,_xlfn.NORM.INV(RAND(),$B$6,$B$7)))</f>
        <v/>
      </c>
      <c r="D740" s="78">
        <f>MAX(0,MIN(0.05,_xlfn.NORM.INV(RAND(),$B$10,$B$11)))</f>
        <v/>
      </c>
      <c r="E740" s="78">
        <f>MAX(D740+0.01,MAX(0.03,MIN(0.3,_xlfn.NORM.INV(RAND(),$B$8,$B$9))))</f>
        <v/>
      </c>
      <c r="F740" s="79">
        <f>MAX(3,MIN(25,_xlfn.NORM.INV(RAND(),$B$12,$B$13)))</f>
        <v/>
      </c>
      <c r="G740" s="77">
        <f>SUMPRODUCT($B$14*((C740-$B$17)*(1-$B$15)+$B$17-$B$16)*(1+B740)^{1,2,3,4,5}/((1+E740)^{0.5,1.5,2.5,3.5,4.5}))</f>
        <v/>
      </c>
      <c r="H740" s="77">
        <f>(($B$14*(1+B740)^5*((C740-$B$17)*(1-$B$15)+$B$17-$B$16)*(1+D740)/MAX(E740-D740,0.000001))*$B$21+($B$14*(1+B740)^5*C740*F740)*(1-$B$21))/((1+E740)^4.5)</f>
        <v/>
      </c>
      <c r="I740" s="77">
        <f>G740+H740+$B$18-$B$19</f>
        <v/>
      </c>
      <c r="J740" s="80">
        <f>IF($B$20=0,0,I740/$B$20)</f>
        <v/>
      </c>
    </row>
    <row r="741">
      <c r="A741" s="12" t="n">
        <v>675</v>
      </c>
      <c r="B741" s="11">
        <f>MAX(-0.2,MIN(0.5,_xlfn.NORM.INV(RAND(),$B$4,$B$5)))</f>
        <v/>
      </c>
      <c r="C741" s="11">
        <f>MAX(0.01,MIN(0.6,_xlfn.NORM.INV(RAND(),$B$6,$B$7)))</f>
        <v/>
      </c>
      <c r="D741" s="11">
        <f>MAX(0,MIN(0.05,_xlfn.NORM.INV(RAND(),$B$10,$B$11)))</f>
        <v/>
      </c>
      <c r="E741" s="11">
        <f>MAX(D741+0.01,MAX(0.03,MIN(0.3,_xlfn.NORM.INV(RAND(),$B$8,$B$9))))</f>
        <v/>
      </c>
      <c r="F741" s="75">
        <f>MAX(3,MIN(25,_xlfn.NORM.INV(RAND(),$B$12,$B$13)))</f>
        <v/>
      </c>
      <c r="G741" s="12">
        <f>SUMPRODUCT($B$14*((C741-$B$17)*(1-$B$15)+$B$17-$B$16)*(1+B741)^{1,2,3,4,5}/((1+E741)^{0.5,1.5,2.5,3.5,4.5}))</f>
        <v/>
      </c>
      <c r="H741" s="12">
        <f>(($B$14*(1+B741)^5*((C741-$B$17)*(1-$B$15)+$B$17-$B$16)*(1+D741)/MAX(E741-D741,0.000001))*$B$21+($B$14*(1+B741)^5*C741*F741)*(1-$B$21))/((1+E741)^4.5)</f>
        <v/>
      </c>
      <c r="I741" s="12">
        <f>G741+H741+$B$18-$B$19</f>
        <v/>
      </c>
      <c r="J741" s="76">
        <f>IF($B$20=0,0,I741/$B$20)</f>
        <v/>
      </c>
    </row>
    <row r="742">
      <c r="A742" s="77" t="n">
        <v>676</v>
      </c>
      <c r="B742" s="78">
        <f>MAX(-0.2,MIN(0.5,_xlfn.NORM.INV(RAND(),$B$4,$B$5)))</f>
        <v/>
      </c>
      <c r="C742" s="78">
        <f>MAX(0.01,MIN(0.6,_xlfn.NORM.INV(RAND(),$B$6,$B$7)))</f>
        <v/>
      </c>
      <c r="D742" s="78">
        <f>MAX(0,MIN(0.05,_xlfn.NORM.INV(RAND(),$B$10,$B$11)))</f>
        <v/>
      </c>
      <c r="E742" s="78">
        <f>MAX(D742+0.01,MAX(0.03,MIN(0.3,_xlfn.NORM.INV(RAND(),$B$8,$B$9))))</f>
        <v/>
      </c>
      <c r="F742" s="79">
        <f>MAX(3,MIN(25,_xlfn.NORM.INV(RAND(),$B$12,$B$13)))</f>
        <v/>
      </c>
      <c r="G742" s="77">
        <f>SUMPRODUCT($B$14*((C742-$B$17)*(1-$B$15)+$B$17-$B$16)*(1+B742)^{1,2,3,4,5}/((1+E742)^{0.5,1.5,2.5,3.5,4.5}))</f>
        <v/>
      </c>
      <c r="H742" s="77">
        <f>(($B$14*(1+B742)^5*((C742-$B$17)*(1-$B$15)+$B$17-$B$16)*(1+D742)/MAX(E742-D742,0.000001))*$B$21+($B$14*(1+B742)^5*C742*F742)*(1-$B$21))/((1+E742)^4.5)</f>
        <v/>
      </c>
      <c r="I742" s="77">
        <f>G742+H742+$B$18-$B$19</f>
        <v/>
      </c>
      <c r="J742" s="80">
        <f>IF($B$20=0,0,I742/$B$20)</f>
        <v/>
      </c>
    </row>
    <row r="743">
      <c r="A743" s="12" t="n">
        <v>677</v>
      </c>
      <c r="B743" s="11">
        <f>MAX(-0.2,MIN(0.5,_xlfn.NORM.INV(RAND(),$B$4,$B$5)))</f>
        <v/>
      </c>
      <c r="C743" s="11">
        <f>MAX(0.01,MIN(0.6,_xlfn.NORM.INV(RAND(),$B$6,$B$7)))</f>
        <v/>
      </c>
      <c r="D743" s="11">
        <f>MAX(0,MIN(0.05,_xlfn.NORM.INV(RAND(),$B$10,$B$11)))</f>
        <v/>
      </c>
      <c r="E743" s="11">
        <f>MAX(D743+0.01,MAX(0.03,MIN(0.3,_xlfn.NORM.INV(RAND(),$B$8,$B$9))))</f>
        <v/>
      </c>
      <c r="F743" s="75">
        <f>MAX(3,MIN(25,_xlfn.NORM.INV(RAND(),$B$12,$B$13)))</f>
        <v/>
      </c>
      <c r="G743" s="12">
        <f>SUMPRODUCT($B$14*((C743-$B$17)*(1-$B$15)+$B$17-$B$16)*(1+B743)^{1,2,3,4,5}/((1+E743)^{0.5,1.5,2.5,3.5,4.5}))</f>
        <v/>
      </c>
      <c r="H743" s="12">
        <f>(($B$14*(1+B743)^5*((C743-$B$17)*(1-$B$15)+$B$17-$B$16)*(1+D743)/MAX(E743-D743,0.000001))*$B$21+($B$14*(1+B743)^5*C743*F743)*(1-$B$21))/((1+E743)^4.5)</f>
        <v/>
      </c>
      <c r="I743" s="12">
        <f>G743+H743+$B$18-$B$19</f>
        <v/>
      </c>
      <c r="J743" s="76">
        <f>IF($B$20=0,0,I743/$B$20)</f>
        <v/>
      </c>
    </row>
    <row r="744">
      <c r="A744" s="77" t="n">
        <v>678</v>
      </c>
      <c r="B744" s="78">
        <f>MAX(-0.2,MIN(0.5,_xlfn.NORM.INV(RAND(),$B$4,$B$5)))</f>
        <v/>
      </c>
      <c r="C744" s="78">
        <f>MAX(0.01,MIN(0.6,_xlfn.NORM.INV(RAND(),$B$6,$B$7)))</f>
        <v/>
      </c>
      <c r="D744" s="78">
        <f>MAX(0,MIN(0.05,_xlfn.NORM.INV(RAND(),$B$10,$B$11)))</f>
        <v/>
      </c>
      <c r="E744" s="78">
        <f>MAX(D744+0.01,MAX(0.03,MIN(0.3,_xlfn.NORM.INV(RAND(),$B$8,$B$9))))</f>
        <v/>
      </c>
      <c r="F744" s="79">
        <f>MAX(3,MIN(25,_xlfn.NORM.INV(RAND(),$B$12,$B$13)))</f>
        <v/>
      </c>
      <c r="G744" s="77">
        <f>SUMPRODUCT($B$14*((C744-$B$17)*(1-$B$15)+$B$17-$B$16)*(1+B744)^{1,2,3,4,5}/((1+E744)^{0.5,1.5,2.5,3.5,4.5}))</f>
        <v/>
      </c>
      <c r="H744" s="77">
        <f>(($B$14*(1+B744)^5*((C744-$B$17)*(1-$B$15)+$B$17-$B$16)*(1+D744)/MAX(E744-D744,0.000001))*$B$21+($B$14*(1+B744)^5*C744*F744)*(1-$B$21))/((1+E744)^4.5)</f>
        <v/>
      </c>
      <c r="I744" s="77">
        <f>G744+H744+$B$18-$B$19</f>
        <v/>
      </c>
      <c r="J744" s="80">
        <f>IF($B$20=0,0,I744/$B$20)</f>
        <v/>
      </c>
    </row>
    <row r="745">
      <c r="A745" s="12" t="n">
        <v>679</v>
      </c>
      <c r="B745" s="11">
        <f>MAX(-0.2,MIN(0.5,_xlfn.NORM.INV(RAND(),$B$4,$B$5)))</f>
        <v/>
      </c>
      <c r="C745" s="11">
        <f>MAX(0.01,MIN(0.6,_xlfn.NORM.INV(RAND(),$B$6,$B$7)))</f>
        <v/>
      </c>
      <c r="D745" s="11">
        <f>MAX(0,MIN(0.05,_xlfn.NORM.INV(RAND(),$B$10,$B$11)))</f>
        <v/>
      </c>
      <c r="E745" s="11">
        <f>MAX(D745+0.01,MAX(0.03,MIN(0.3,_xlfn.NORM.INV(RAND(),$B$8,$B$9))))</f>
        <v/>
      </c>
      <c r="F745" s="75">
        <f>MAX(3,MIN(25,_xlfn.NORM.INV(RAND(),$B$12,$B$13)))</f>
        <v/>
      </c>
      <c r="G745" s="12">
        <f>SUMPRODUCT($B$14*((C745-$B$17)*(1-$B$15)+$B$17-$B$16)*(1+B745)^{1,2,3,4,5}/((1+E745)^{0.5,1.5,2.5,3.5,4.5}))</f>
        <v/>
      </c>
      <c r="H745" s="12">
        <f>(($B$14*(1+B745)^5*((C745-$B$17)*(1-$B$15)+$B$17-$B$16)*(1+D745)/MAX(E745-D745,0.000001))*$B$21+($B$14*(1+B745)^5*C745*F745)*(1-$B$21))/((1+E745)^4.5)</f>
        <v/>
      </c>
      <c r="I745" s="12">
        <f>G745+H745+$B$18-$B$19</f>
        <v/>
      </c>
      <c r="J745" s="76">
        <f>IF($B$20=0,0,I745/$B$20)</f>
        <v/>
      </c>
    </row>
    <row r="746">
      <c r="A746" s="77" t="n">
        <v>680</v>
      </c>
      <c r="B746" s="78">
        <f>MAX(-0.2,MIN(0.5,_xlfn.NORM.INV(RAND(),$B$4,$B$5)))</f>
        <v/>
      </c>
      <c r="C746" s="78">
        <f>MAX(0.01,MIN(0.6,_xlfn.NORM.INV(RAND(),$B$6,$B$7)))</f>
        <v/>
      </c>
      <c r="D746" s="78">
        <f>MAX(0,MIN(0.05,_xlfn.NORM.INV(RAND(),$B$10,$B$11)))</f>
        <v/>
      </c>
      <c r="E746" s="78">
        <f>MAX(D746+0.01,MAX(0.03,MIN(0.3,_xlfn.NORM.INV(RAND(),$B$8,$B$9))))</f>
        <v/>
      </c>
      <c r="F746" s="79">
        <f>MAX(3,MIN(25,_xlfn.NORM.INV(RAND(),$B$12,$B$13)))</f>
        <v/>
      </c>
      <c r="G746" s="77">
        <f>SUMPRODUCT($B$14*((C746-$B$17)*(1-$B$15)+$B$17-$B$16)*(1+B746)^{1,2,3,4,5}/((1+E746)^{0.5,1.5,2.5,3.5,4.5}))</f>
        <v/>
      </c>
      <c r="H746" s="77">
        <f>(($B$14*(1+B746)^5*((C746-$B$17)*(1-$B$15)+$B$17-$B$16)*(1+D746)/MAX(E746-D746,0.000001))*$B$21+($B$14*(1+B746)^5*C746*F746)*(1-$B$21))/((1+E746)^4.5)</f>
        <v/>
      </c>
      <c r="I746" s="77">
        <f>G746+H746+$B$18-$B$19</f>
        <v/>
      </c>
      <c r="J746" s="80">
        <f>IF($B$20=0,0,I746/$B$20)</f>
        <v/>
      </c>
    </row>
    <row r="747">
      <c r="A747" s="12" t="n">
        <v>681</v>
      </c>
      <c r="B747" s="11">
        <f>MAX(-0.2,MIN(0.5,_xlfn.NORM.INV(RAND(),$B$4,$B$5)))</f>
        <v/>
      </c>
      <c r="C747" s="11">
        <f>MAX(0.01,MIN(0.6,_xlfn.NORM.INV(RAND(),$B$6,$B$7)))</f>
        <v/>
      </c>
      <c r="D747" s="11">
        <f>MAX(0,MIN(0.05,_xlfn.NORM.INV(RAND(),$B$10,$B$11)))</f>
        <v/>
      </c>
      <c r="E747" s="11">
        <f>MAX(D747+0.01,MAX(0.03,MIN(0.3,_xlfn.NORM.INV(RAND(),$B$8,$B$9))))</f>
        <v/>
      </c>
      <c r="F747" s="75">
        <f>MAX(3,MIN(25,_xlfn.NORM.INV(RAND(),$B$12,$B$13)))</f>
        <v/>
      </c>
      <c r="G747" s="12">
        <f>SUMPRODUCT($B$14*((C747-$B$17)*(1-$B$15)+$B$17-$B$16)*(1+B747)^{1,2,3,4,5}/((1+E747)^{0.5,1.5,2.5,3.5,4.5}))</f>
        <v/>
      </c>
      <c r="H747" s="12">
        <f>(($B$14*(1+B747)^5*((C747-$B$17)*(1-$B$15)+$B$17-$B$16)*(1+D747)/MAX(E747-D747,0.000001))*$B$21+($B$14*(1+B747)^5*C747*F747)*(1-$B$21))/((1+E747)^4.5)</f>
        <v/>
      </c>
      <c r="I747" s="12">
        <f>G747+H747+$B$18-$B$19</f>
        <v/>
      </c>
      <c r="J747" s="76">
        <f>IF($B$20=0,0,I747/$B$20)</f>
        <v/>
      </c>
    </row>
    <row r="748">
      <c r="A748" s="77" t="n">
        <v>682</v>
      </c>
      <c r="B748" s="78">
        <f>MAX(-0.2,MIN(0.5,_xlfn.NORM.INV(RAND(),$B$4,$B$5)))</f>
        <v/>
      </c>
      <c r="C748" s="78">
        <f>MAX(0.01,MIN(0.6,_xlfn.NORM.INV(RAND(),$B$6,$B$7)))</f>
        <v/>
      </c>
      <c r="D748" s="78">
        <f>MAX(0,MIN(0.05,_xlfn.NORM.INV(RAND(),$B$10,$B$11)))</f>
        <v/>
      </c>
      <c r="E748" s="78">
        <f>MAX(D748+0.01,MAX(0.03,MIN(0.3,_xlfn.NORM.INV(RAND(),$B$8,$B$9))))</f>
        <v/>
      </c>
      <c r="F748" s="79">
        <f>MAX(3,MIN(25,_xlfn.NORM.INV(RAND(),$B$12,$B$13)))</f>
        <v/>
      </c>
      <c r="G748" s="77">
        <f>SUMPRODUCT($B$14*((C748-$B$17)*(1-$B$15)+$B$17-$B$16)*(1+B748)^{1,2,3,4,5}/((1+E748)^{0.5,1.5,2.5,3.5,4.5}))</f>
        <v/>
      </c>
      <c r="H748" s="77">
        <f>(($B$14*(1+B748)^5*((C748-$B$17)*(1-$B$15)+$B$17-$B$16)*(1+D748)/MAX(E748-D748,0.000001))*$B$21+($B$14*(1+B748)^5*C748*F748)*(1-$B$21))/((1+E748)^4.5)</f>
        <v/>
      </c>
      <c r="I748" s="77">
        <f>G748+H748+$B$18-$B$19</f>
        <v/>
      </c>
      <c r="J748" s="80">
        <f>IF($B$20=0,0,I748/$B$20)</f>
        <v/>
      </c>
    </row>
    <row r="749">
      <c r="A749" s="12" t="n">
        <v>683</v>
      </c>
      <c r="B749" s="11">
        <f>MAX(-0.2,MIN(0.5,_xlfn.NORM.INV(RAND(),$B$4,$B$5)))</f>
        <v/>
      </c>
      <c r="C749" s="11">
        <f>MAX(0.01,MIN(0.6,_xlfn.NORM.INV(RAND(),$B$6,$B$7)))</f>
        <v/>
      </c>
      <c r="D749" s="11">
        <f>MAX(0,MIN(0.05,_xlfn.NORM.INV(RAND(),$B$10,$B$11)))</f>
        <v/>
      </c>
      <c r="E749" s="11">
        <f>MAX(D749+0.01,MAX(0.03,MIN(0.3,_xlfn.NORM.INV(RAND(),$B$8,$B$9))))</f>
        <v/>
      </c>
      <c r="F749" s="75">
        <f>MAX(3,MIN(25,_xlfn.NORM.INV(RAND(),$B$12,$B$13)))</f>
        <v/>
      </c>
      <c r="G749" s="12">
        <f>SUMPRODUCT($B$14*((C749-$B$17)*(1-$B$15)+$B$17-$B$16)*(1+B749)^{1,2,3,4,5}/((1+E749)^{0.5,1.5,2.5,3.5,4.5}))</f>
        <v/>
      </c>
      <c r="H749" s="12">
        <f>(($B$14*(1+B749)^5*((C749-$B$17)*(1-$B$15)+$B$17-$B$16)*(1+D749)/MAX(E749-D749,0.000001))*$B$21+($B$14*(1+B749)^5*C749*F749)*(1-$B$21))/((1+E749)^4.5)</f>
        <v/>
      </c>
      <c r="I749" s="12">
        <f>G749+H749+$B$18-$B$19</f>
        <v/>
      </c>
      <c r="J749" s="76">
        <f>IF($B$20=0,0,I749/$B$20)</f>
        <v/>
      </c>
    </row>
    <row r="750">
      <c r="A750" s="77" t="n">
        <v>684</v>
      </c>
      <c r="B750" s="78">
        <f>MAX(-0.2,MIN(0.5,_xlfn.NORM.INV(RAND(),$B$4,$B$5)))</f>
        <v/>
      </c>
      <c r="C750" s="78">
        <f>MAX(0.01,MIN(0.6,_xlfn.NORM.INV(RAND(),$B$6,$B$7)))</f>
        <v/>
      </c>
      <c r="D750" s="78">
        <f>MAX(0,MIN(0.05,_xlfn.NORM.INV(RAND(),$B$10,$B$11)))</f>
        <v/>
      </c>
      <c r="E750" s="78">
        <f>MAX(D750+0.01,MAX(0.03,MIN(0.3,_xlfn.NORM.INV(RAND(),$B$8,$B$9))))</f>
        <v/>
      </c>
      <c r="F750" s="79">
        <f>MAX(3,MIN(25,_xlfn.NORM.INV(RAND(),$B$12,$B$13)))</f>
        <v/>
      </c>
      <c r="G750" s="77">
        <f>SUMPRODUCT($B$14*((C750-$B$17)*(1-$B$15)+$B$17-$B$16)*(1+B750)^{1,2,3,4,5}/((1+E750)^{0.5,1.5,2.5,3.5,4.5}))</f>
        <v/>
      </c>
      <c r="H750" s="77">
        <f>(($B$14*(1+B750)^5*((C750-$B$17)*(1-$B$15)+$B$17-$B$16)*(1+D750)/MAX(E750-D750,0.000001))*$B$21+($B$14*(1+B750)^5*C750*F750)*(1-$B$21))/((1+E750)^4.5)</f>
        <v/>
      </c>
      <c r="I750" s="77">
        <f>G750+H750+$B$18-$B$19</f>
        <v/>
      </c>
      <c r="J750" s="80">
        <f>IF($B$20=0,0,I750/$B$20)</f>
        <v/>
      </c>
    </row>
    <row r="751">
      <c r="A751" s="12" t="n">
        <v>685</v>
      </c>
      <c r="B751" s="11">
        <f>MAX(-0.2,MIN(0.5,_xlfn.NORM.INV(RAND(),$B$4,$B$5)))</f>
        <v/>
      </c>
      <c r="C751" s="11">
        <f>MAX(0.01,MIN(0.6,_xlfn.NORM.INV(RAND(),$B$6,$B$7)))</f>
        <v/>
      </c>
      <c r="D751" s="11">
        <f>MAX(0,MIN(0.05,_xlfn.NORM.INV(RAND(),$B$10,$B$11)))</f>
        <v/>
      </c>
      <c r="E751" s="11">
        <f>MAX(D751+0.01,MAX(0.03,MIN(0.3,_xlfn.NORM.INV(RAND(),$B$8,$B$9))))</f>
        <v/>
      </c>
      <c r="F751" s="75">
        <f>MAX(3,MIN(25,_xlfn.NORM.INV(RAND(),$B$12,$B$13)))</f>
        <v/>
      </c>
      <c r="G751" s="12">
        <f>SUMPRODUCT($B$14*((C751-$B$17)*(1-$B$15)+$B$17-$B$16)*(1+B751)^{1,2,3,4,5}/((1+E751)^{0.5,1.5,2.5,3.5,4.5}))</f>
        <v/>
      </c>
      <c r="H751" s="12">
        <f>(($B$14*(1+B751)^5*((C751-$B$17)*(1-$B$15)+$B$17-$B$16)*(1+D751)/MAX(E751-D751,0.000001))*$B$21+($B$14*(1+B751)^5*C751*F751)*(1-$B$21))/((1+E751)^4.5)</f>
        <v/>
      </c>
      <c r="I751" s="12">
        <f>G751+H751+$B$18-$B$19</f>
        <v/>
      </c>
      <c r="J751" s="76">
        <f>IF($B$20=0,0,I751/$B$20)</f>
        <v/>
      </c>
    </row>
    <row r="752">
      <c r="A752" s="77" t="n">
        <v>686</v>
      </c>
      <c r="B752" s="78">
        <f>MAX(-0.2,MIN(0.5,_xlfn.NORM.INV(RAND(),$B$4,$B$5)))</f>
        <v/>
      </c>
      <c r="C752" s="78">
        <f>MAX(0.01,MIN(0.6,_xlfn.NORM.INV(RAND(),$B$6,$B$7)))</f>
        <v/>
      </c>
      <c r="D752" s="78">
        <f>MAX(0,MIN(0.05,_xlfn.NORM.INV(RAND(),$B$10,$B$11)))</f>
        <v/>
      </c>
      <c r="E752" s="78">
        <f>MAX(D752+0.01,MAX(0.03,MIN(0.3,_xlfn.NORM.INV(RAND(),$B$8,$B$9))))</f>
        <v/>
      </c>
      <c r="F752" s="79">
        <f>MAX(3,MIN(25,_xlfn.NORM.INV(RAND(),$B$12,$B$13)))</f>
        <v/>
      </c>
      <c r="G752" s="77">
        <f>SUMPRODUCT($B$14*((C752-$B$17)*(1-$B$15)+$B$17-$B$16)*(1+B752)^{1,2,3,4,5}/((1+E752)^{0.5,1.5,2.5,3.5,4.5}))</f>
        <v/>
      </c>
      <c r="H752" s="77">
        <f>(($B$14*(1+B752)^5*((C752-$B$17)*(1-$B$15)+$B$17-$B$16)*(1+D752)/MAX(E752-D752,0.000001))*$B$21+($B$14*(1+B752)^5*C752*F752)*(1-$B$21))/((1+E752)^4.5)</f>
        <v/>
      </c>
      <c r="I752" s="77">
        <f>G752+H752+$B$18-$B$19</f>
        <v/>
      </c>
      <c r="J752" s="80">
        <f>IF($B$20=0,0,I752/$B$20)</f>
        <v/>
      </c>
    </row>
    <row r="753">
      <c r="A753" s="12" t="n">
        <v>687</v>
      </c>
      <c r="B753" s="11">
        <f>MAX(-0.2,MIN(0.5,_xlfn.NORM.INV(RAND(),$B$4,$B$5)))</f>
        <v/>
      </c>
      <c r="C753" s="11">
        <f>MAX(0.01,MIN(0.6,_xlfn.NORM.INV(RAND(),$B$6,$B$7)))</f>
        <v/>
      </c>
      <c r="D753" s="11">
        <f>MAX(0,MIN(0.05,_xlfn.NORM.INV(RAND(),$B$10,$B$11)))</f>
        <v/>
      </c>
      <c r="E753" s="11">
        <f>MAX(D753+0.01,MAX(0.03,MIN(0.3,_xlfn.NORM.INV(RAND(),$B$8,$B$9))))</f>
        <v/>
      </c>
      <c r="F753" s="75">
        <f>MAX(3,MIN(25,_xlfn.NORM.INV(RAND(),$B$12,$B$13)))</f>
        <v/>
      </c>
      <c r="G753" s="12">
        <f>SUMPRODUCT($B$14*((C753-$B$17)*(1-$B$15)+$B$17-$B$16)*(1+B753)^{1,2,3,4,5}/((1+E753)^{0.5,1.5,2.5,3.5,4.5}))</f>
        <v/>
      </c>
      <c r="H753" s="12">
        <f>(($B$14*(1+B753)^5*((C753-$B$17)*(1-$B$15)+$B$17-$B$16)*(1+D753)/MAX(E753-D753,0.000001))*$B$21+($B$14*(1+B753)^5*C753*F753)*(1-$B$21))/((1+E753)^4.5)</f>
        <v/>
      </c>
      <c r="I753" s="12">
        <f>G753+H753+$B$18-$B$19</f>
        <v/>
      </c>
      <c r="J753" s="76">
        <f>IF($B$20=0,0,I753/$B$20)</f>
        <v/>
      </c>
    </row>
    <row r="754">
      <c r="A754" s="77" t="n">
        <v>688</v>
      </c>
      <c r="B754" s="78">
        <f>MAX(-0.2,MIN(0.5,_xlfn.NORM.INV(RAND(),$B$4,$B$5)))</f>
        <v/>
      </c>
      <c r="C754" s="78">
        <f>MAX(0.01,MIN(0.6,_xlfn.NORM.INV(RAND(),$B$6,$B$7)))</f>
        <v/>
      </c>
      <c r="D754" s="78">
        <f>MAX(0,MIN(0.05,_xlfn.NORM.INV(RAND(),$B$10,$B$11)))</f>
        <v/>
      </c>
      <c r="E754" s="78">
        <f>MAX(D754+0.01,MAX(0.03,MIN(0.3,_xlfn.NORM.INV(RAND(),$B$8,$B$9))))</f>
        <v/>
      </c>
      <c r="F754" s="79">
        <f>MAX(3,MIN(25,_xlfn.NORM.INV(RAND(),$B$12,$B$13)))</f>
        <v/>
      </c>
      <c r="G754" s="77">
        <f>SUMPRODUCT($B$14*((C754-$B$17)*(1-$B$15)+$B$17-$B$16)*(1+B754)^{1,2,3,4,5}/((1+E754)^{0.5,1.5,2.5,3.5,4.5}))</f>
        <v/>
      </c>
      <c r="H754" s="77">
        <f>(($B$14*(1+B754)^5*((C754-$B$17)*(1-$B$15)+$B$17-$B$16)*(1+D754)/MAX(E754-D754,0.000001))*$B$21+($B$14*(1+B754)^5*C754*F754)*(1-$B$21))/((1+E754)^4.5)</f>
        <v/>
      </c>
      <c r="I754" s="77">
        <f>G754+H754+$B$18-$B$19</f>
        <v/>
      </c>
      <c r="J754" s="80">
        <f>IF($B$20=0,0,I754/$B$20)</f>
        <v/>
      </c>
    </row>
    <row r="755">
      <c r="A755" s="12" t="n">
        <v>689</v>
      </c>
      <c r="B755" s="11">
        <f>MAX(-0.2,MIN(0.5,_xlfn.NORM.INV(RAND(),$B$4,$B$5)))</f>
        <v/>
      </c>
      <c r="C755" s="11">
        <f>MAX(0.01,MIN(0.6,_xlfn.NORM.INV(RAND(),$B$6,$B$7)))</f>
        <v/>
      </c>
      <c r="D755" s="11">
        <f>MAX(0,MIN(0.05,_xlfn.NORM.INV(RAND(),$B$10,$B$11)))</f>
        <v/>
      </c>
      <c r="E755" s="11">
        <f>MAX(D755+0.01,MAX(0.03,MIN(0.3,_xlfn.NORM.INV(RAND(),$B$8,$B$9))))</f>
        <v/>
      </c>
      <c r="F755" s="75">
        <f>MAX(3,MIN(25,_xlfn.NORM.INV(RAND(),$B$12,$B$13)))</f>
        <v/>
      </c>
      <c r="G755" s="12">
        <f>SUMPRODUCT($B$14*((C755-$B$17)*(1-$B$15)+$B$17-$B$16)*(1+B755)^{1,2,3,4,5}/((1+E755)^{0.5,1.5,2.5,3.5,4.5}))</f>
        <v/>
      </c>
      <c r="H755" s="12">
        <f>(($B$14*(1+B755)^5*((C755-$B$17)*(1-$B$15)+$B$17-$B$16)*(1+D755)/MAX(E755-D755,0.000001))*$B$21+($B$14*(1+B755)^5*C755*F755)*(1-$B$21))/((1+E755)^4.5)</f>
        <v/>
      </c>
      <c r="I755" s="12">
        <f>G755+H755+$B$18-$B$19</f>
        <v/>
      </c>
      <c r="J755" s="76">
        <f>IF($B$20=0,0,I755/$B$20)</f>
        <v/>
      </c>
    </row>
    <row r="756">
      <c r="A756" s="77" t="n">
        <v>690</v>
      </c>
      <c r="B756" s="78">
        <f>MAX(-0.2,MIN(0.5,_xlfn.NORM.INV(RAND(),$B$4,$B$5)))</f>
        <v/>
      </c>
      <c r="C756" s="78">
        <f>MAX(0.01,MIN(0.6,_xlfn.NORM.INV(RAND(),$B$6,$B$7)))</f>
        <v/>
      </c>
      <c r="D756" s="78">
        <f>MAX(0,MIN(0.05,_xlfn.NORM.INV(RAND(),$B$10,$B$11)))</f>
        <v/>
      </c>
      <c r="E756" s="78">
        <f>MAX(D756+0.01,MAX(0.03,MIN(0.3,_xlfn.NORM.INV(RAND(),$B$8,$B$9))))</f>
        <v/>
      </c>
      <c r="F756" s="79">
        <f>MAX(3,MIN(25,_xlfn.NORM.INV(RAND(),$B$12,$B$13)))</f>
        <v/>
      </c>
      <c r="G756" s="77">
        <f>SUMPRODUCT($B$14*((C756-$B$17)*(1-$B$15)+$B$17-$B$16)*(1+B756)^{1,2,3,4,5}/((1+E756)^{0.5,1.5,2.5,3.5,4.5}))</f>
        <v/>
      </c>
      <c r="H756" s="77">
        <f>(($B$14*(1+B756)^5*((C756-$B$17)*(1-$B$15)+$B$17-$B$16)*(1+D756)/MAX(E756-D756,0.000001))*$B$21+($B$14*(1+B756)^5*C756*F756)*(1-$B$21))/((1+E756)^4.5)</f>
        <v/>
      </c>
      <c r="I756" s="77">
        <f>G756+H756+$B$18-$B$19</f>
        <v/>
      </c>
      <c r="J756" s="80">
        <f>IF($B$20=0,0,I756/$B$20)</f>
        <v/>
      </c>
    </row>
    <row r="757">
      <c r="A757" s="12" t="n">
        <v>691</v>
      </c>
      <c r="B757" s="11">
        <f>MAX(-0.2,MIN(0.5,_xlfn.NORM.INV(RAND(),$B$4,$B$5)))</f>
        <v/>
      </c>
      <c r="C757" s="11">
        <f>MAX(0.01,MIN(0.6,_xlfn.NORM.INV(RAND(),$B$6,$B$7)))</f>
        <v/>
      </c>
      <c r="D757" s="11">
        <f>MAX(0,MIN(0.05,_xlfn.NORM.INV(RAND(),$B$10,$B$11)))</f>
        <v/>
      </c>
      <c r="E757" s="11">
        <f>MAX(D757+0.01,MAX(0.03,MIN(0.3,_xlfn.NORM.INV(RAND(),$B$8,$B$9))))</f>
        <v/>
      </c>
      <c r="F757" s="75">
        <f>MAX(3,MIN(25,_xlfn.NORM.INV(RAND(),$B$12,$B$13)))</f>
        <v/>
      </c>
      <c r="G757" s="12">
        <f>SUMPRODUCT($B$14*((C757-$B$17)*(1-$B$15)+$B$17-$B$16)*(1+B757)^{1,2,3,4,5}/((1+E757)^{0.5,1.5,2.5,3.5,4.5}))</f>
        <v/>
      </c>
      <c r="H757" s="12">
        <f>(($B$14*(1+B757)^5*((C757-$B$17)*(1-$B$15)+$B$17-$B$16)*(1+D757)/MAX(E757-D757,0.000001))*$B$21+($B$14*(1+B757)^5*C757*F757)*(1-$B$21))/((1+E757)^4.5)</f>
        <v/>
      </c>
      <c r="I757" s="12">
        <f>G757+H757+$B$18-$B$19</f>
        <v/>
      </c>
      <c r="J757" s="76">
        <f>IF($B$20=0,0,I757/$B$20)</f>
        <v/>
      </c>
    </row>
    <row r="758">
      <c r="A758" s="77" t="n">
        <v>692</v>
      </c>
      <c r="B758" s="78">
        <f>MAX(-0.2,MIN(0.5,_xlfn.NORM.INV(RAND(),$B$4,$B$5)))</f>
        <v/>
      </c>
      <c r="C758" s="78">
        <f>MAX(0.01,MIN(0.6,_xlfn.NORM.INV(RAND(),$B$6,$B$7)))</f>
        <v/>
      </c>
      <c r="D758" s="78">
        <f>MAX(0,MIN(0.05,_xlfn.NORM.INV(RAND(),$B$10,$B$11)))</f>
        <v/>
      </c>
      <c r="E758" s="78">
        <f>MAX(D758+0.01,MAX(0.03,MIN(0.3,_xlfn.NORM.INV(RAND(),$B$8,$B$9))))</f>
        <v/>
      </c>
      <c r="F758" s="79">
        <f>MAX(3,MIN(25,_xlfn.NORM.INV(RAND(),$B$12,$B$13)))</f>
        <v/>
      </c>
      <c r="G758" s="77">
        <f>SUMPRODUCT($B$14*((C758-$B$17)*(1-$B$15)+$B$17-$B$16)*(1+B758)^{1,2,3,4,5}/((1+E758)^{0.5,1.5,2.5,3.5,4.5}))</f>
        <v/>
      </c>
      <c r="H758" s="77">
        <f>(($B$14*(1+B758)^5*((C758-$B$17)*(1-$B$15)+$B$17-$B$16)*(1+D758)/MAX(E758-D758,0.000001))*$B$21+($B$14*(1+B758)^5*C758*F758)*(1-$B$21))/((1+E758)^4.5)</f>
        <v/>
      </c>
      <c r="I758" s="77">
        <f>G758+H758+$B$18-$B$19</f>
        <v/>
      </c>
      <c r="J758" s="80">
        <f>IF($B$20=0,0,I758/$B$20)</f>
        <v/>
      </c>
    </row>
    <row r="759">
      <c r="A759" s="12" t="n">
        <v>693</v>
      </c>
      <c r="B759" s="11">
        <f>MAX(-0.2,MIN(0.5,_xlfn.NORM.INV(RAND(),$B$4,$B$5)))</f>
        <v/>
      </c>
      <c r="C759" s="11">
        <f>MAX(0.01,MIN(0.6,_xlfn.NORM.INV(RAND(),$B$6,$B$7)))</f>
        <v/>
      </c>
      <c r="D759" s="11">
        <f>MAX(0,MIN(0.05,_xlfn.NORM.INV(RAND(),$B$10,$B$11)))</f>
        <v/>
      </c>
      <c r="E759" s="11">
        <f>MAX(D759+0.01,MAX(0.03,MIN(0.3,_xlfn.NORM.INV(RAND(),$B$8,$B$9))))</f>
        <v/>
      </c>
      <c r="F759" s="75">
        <f>MAX(3,MIN(25,_xlfn.NORM.INV(RAND(),$B$12,$B$13)))</f>
        <v/>
      </c>
      <c r="G759" s="12">
        <f>SUMPRODUCT($B$14*((C759-$B$17)*(1-$B$15)+$B$17-$B$16)*(1+B759)^{1,2,3,4,5}/((1+E759)^{0.5,1.5,2.5,3.5,4.5}))</f>
        <v/>
      </c>
      <c r="H759" s="12">
        <f>(($B$14*(1+B759)^5*((C759-$B$17)*(1-$B$15)+$B$17-$B$16)*(1+D759)/MAX(E759-D759,0.000001))*$B$21+($B$14*(1+B759)^5*C759*F759)*(1-$B$21))/((1+E759)^4.5)</f>
        <v/>
      </c>
      <c r="I759" s="12">
        <f>G759+H759+$B$18-$B$19</f>
        <v/>
      </c>
      <c r="J759" s="76">
        <f>IF($B$20=0,0,I759/$B$20)</f>
        <v/>
      </c>
    </row>
    <row r="760">
      <c r="A760" s="77" t="n">
        <v>694</v>
      </c>
      <c r="B760" s="78">
        <f>MAX(-0.2,MIN(0.5,_xlfn.NORM.INV(RAND(),$B$4,$B$5)))</f>
        <v/>
      </c>
      <c r="C760" s="78">
        <f>MAX(0.01,MIN(0.6,_xlfn.NORM.INV(RAND(),$B$6,$B$7)))</f>
        <v/>
      </c>
      <c r="D760" s="78">
        <f>MAX(0,MIN(0.05,_xlfn.NORM.INV(RAND(),$B$10,$B$11)))</f>
        <v/>
      </c>
      <c r="E760" s="78">
        <f>MAX(D760+0.01,MAX(0.03,MIN(0.3,_xlfn.NORM.INV(RAND(),$B$8,$B$9))))</f>
        <v/>
      </c>
      <c r="F760" s="79">
        <f>MAX(3,MIN(25,_xlfn.NORM.INV(RAND(),$B$12,$B$13)))</f>
        <v/>
      </c>
      <c r="G760" s="77">
        <f>SUMPRODUCT($B$14*((C760-$B$17)*(1-$B$15)+$B$17-$B$16)*(1+B760)^{1,2,3,4,5}/((1+E760)^{0.5,1.5,2.5,3.5,4.5}))</f>
        <v/>
      </c>
      <c r="H760" s="77">
        <f>(($B$14*(1+B760)^5*((C760-$B$17)*(1-$B$15)+$B$17-$B$16)*(1+D760)/MAX(E760-D760,0.000001))*$B$21+($B$14*(1+B760)^5*C760*F760)*(1-$B$21))/((1+E760)^4.5)</f>
        <v/>
      </c>
      <c r="I760" s="77">
        <f>G760+H760+$B$18-$B$19</f>
        <v/>
      </c>
      <c r="J760" s="80">
        <f>IF($B$20=0,0,I760/$B$20)</f>
        <v/>
      </c>
    </row>
    <row r="761">
      <c r="A761" s="12" t="n">
        <v>695</v>
      </c>
      <c r="B761" s="11">
        <f>MAX(-0.2,MIN(0.5,_xlfn.NORM.INV(RAND(),$B$4,$B$5)))</f>
        <v/>
      </c>
      <c r="C761" s="11">
        <f>MAX(0.01,MIN(0.6,_xlfn.NORM.INV(RAND(),$B$6,$B$7)))</f>
        <v/>
      </c>
      <c r="D761" s="11">
        <f>MAX(0,MIN(0.05,_xlfn.NORM.INV(RAND(),$B$10,$B$11)))</f>
        <v/>
      </c>
      <c r="E761" s="11">
        <f>MAX(D761+0.01,MAX(0.03,MIN(0.3,_xlfn.NORM.INV(RAND(),$B$8,$B$9))))</f>
        <v/>
      </c>
      <c r="F761" s="75">
        <f>MAX(3,MIN(25,_xlfn.NORM.INV(RAND(),$B$12,$B$13)))</f>
        <v/>
      </c>
      <c r="G761" s="12">
        <f>SUMPRODUCT($B$14*((C761-$B$17)*(1-$B$15)+$B$17-$B$16)*(1+B761)^{1,2,3,4,5}/((1+E761)^{0.5,1.5,2.5,3.5,4.5}))</f>
        <v/>
      </c>
      <c r="H761" s="12">
        <f>(($B$14*(1+B761)^5*((C761-$B$17)*(1-$B$15)+$B$17-$B$16)*(1+D761)/MAX(E761-D761,0.000001))*$B$21+($B$14*(1+B761)^5*C761*F761)*(1-$B$21))/((1+E761)^4.5)</f>
        <v/>
      </c>
      <c r="I761" s="12">
        <f>G761+H761+$B$18-$B$19</f>
        <v/>
      </c>
      <c r="J761" s="76">
        <f>IF($B$20=0,0,I761/$B$20)</f>
        <v/>
      </c>
    </row>
    <row r="762">
      <c r="A762" s="77" t="n">
        <v>696</v>
      </c>
      <c r="B762" s="78">
        <f>MAX(-0.2,MIN(0.5,_xlfn.NORM.INV(RAND(),$B$4,$B$5)))</f>
        <v/>
      </c>
      <c r="C762" s="78">
        <f>MAX(0.01,MIN(0.6,_xlfn.NORM.INV(RAND(),$B$6,$B$7)))</f>
        <v/>
      </c>
      <c r="D762" s="78">
        <f>MAX(0,MIN(0.05,_xlfn.NORM.INV(RAND(),$B$10,$B$11)))</f>
        <v/>
      </c>
      <c r="E762" s="78">
        <f>MAX(D762+0.01,MAX(0.03,MIN(0.3,_xlfn.NORM.INV(RAND(),$B$8,$B$9))))</f>
        <v/>
      </c>
      <c r="F762" s="79">
        <f>MAX(3,MIN(25,_xlfn.NORM.INV(RAND(),$B$12,$B$13)))</f>
        <v/>
      </c>
      <c r="G762" s="77">
        <f>SUMPRODUCT($B$14*((C762-$B$17)*(1-$B$15)+$B$17-$B$16)*(1+B762)^{1,2,3,4,5}/((1+E762)^{0.5,1.5,2.5,3.5,4.5}))</f>
        <v/>
      </c>
      <c r="H762" s="77">
        <f>(($B$14*(1+B762)^5*((C762-$B$17)*(1-$B$15)+$B$17-$B$16)*(1+D762)/MAX(E762-D762,0.000001))*$B$21+($B$14*(1+B762)^5*C762*F762)*(1-$B$21))/((1+E762)^4.5)</f>
        <v/>
      </c>
      <c r="I762" s="77">
        <f>G762+H762+$B$18-$B$19</f>
        <v/>
      </c>
      <c r="J762" s="80">
        <f>IF($B$20=0,0,I762/$B$20)</f>
        <v/>
      </c>
    </row>
    <row r="763">
      <c r="A763" s="12" t="n">
        <v>697</v>
      </c>
      <c r="B763" s="11">
        <f>MAX(-0.2,MIN(0.5,_xlfn.NORM.INV(RAND(),$B$4,$B$5)))</f>
        <v/>
      </c>
      <c r="C763" s="11">
        <f>MAX(0.01,MIN(0.6,_xlfn.NORM.INV(RAND(),$B$6,$B$7)))</f>
        <v/>
      </c>
      <c r="D763" s="11">
        <f>MAX(0,MIN(0.05,_xlfn.NORM.INV(RAND(),$B$10,$B$11)))</f>
        <v/>
      </c>
      <c r="E763" s="11">
        <f>MAX(D763+0.01,MAX(0.03,MIN(0.3,_xlfn.NORM.INV(RAND(),$B$8,$B$9))))</f>
        <v/>
      </c>
      <c r="F763" s="75">
        <f>MAX(3,MIN(25,_xlfn.NORM.INV(RAND(),$B$12,$B$13)))</f>
        <v/>
      </c>
      <c r="G763" s="12">
        <f>SUMPRODUCT($B$14*((C763-$B$17)*(1-$B$15)+$B$17-$B$16)*(1+B763)^{1,2,3,4,5}/((1+E763)^{0.5,1.5,2.5,3.5,4.5}))</f>
        <v/>
      </c>
      <c r="H763" s="12">
        <f>(($B$14*(1+B763)^5*((C763-$B$17)*(1-$B$15)+$B$17-$B$16)*(1+D763)/MAX(E763-D763,0.000001))*$B$21+($B$14*(1+B763)^5*C763*F763)*(1-$B$21))/((1+E763)^4.5)</f>
        <v/>
      </c>
      <c r="I763" s="12">
        <f>G763+H763+$B$18-$B$19</f>
        <v/>
      </c>
      <c r="J763" s="76">
        <f>IF($B$20=0,0,I763/$B$20)</f>
        <v/>
      </c>
    </row>
    <row r="764">
      <c r="A764" s="77" t="n">
        <v>698</v>
      </c>
      <c r="B764" s="78">
        <f>MAX(-0.2,MIN(0.5,_xlfn.NORM.INV(RAND(),$B$4,$B$5)))</f>
        <v/>
      </c>
      <c r="C764" s="78">
        <f>MAX(0.01,MIN(0.6,_xlfn.NORM.INV(RAND(),$B$6,$B$7)))</f>
        <v/>
      </c>
      <c r="D764" s="78">
        <f>MAX(0,MIN(0.05,_xlfn.NORM.INV(RAND(),$B$10,$B$11)))</f>
        <v/>
      </c>
      <c r="E764" s="78">
        <f>MAX(D764+0.01,MAX(0.03,MIN(0.3,_xlfn.NORM.INV(RAND(),$B$8,$B$9))))</f>
        <v/>
      </c>
      <c r="F764" s="79">
        <f>MAX(3,MIN(25,_xlfn.NORM.INV(RAND(),$B$12,$B$13)))</f>
        <v/>
      </c>
      <c r="G764" s="77">
        <f>SUMPRODUCT($B$14*((C764-$B$17)*(1-$B$15)+$B$17-$B$16)*(1+B764)^{1,2,3,4,5}/((1+E764)^{0.5,1.5,2.5,3.5,4.5}))</f>
        <v/>
      </c>
      <c r="H764" s="77">
        <f>(($B$14*(1+B764)^5*((C764-$B$17)*(1-$B$15)+$B$17-$B$16)*(1+D764)/MAX(E764-D764,0.000001))*$B$21+($B$14*(1+B764)^5*C764*F764)*(1-$B$21))/((1+E764)^4.5)</f>
        <v/>
      </c>
      <c r="I764" s="77">
        <f>G764+H764+$B$18-$B$19</f>
        <v/>
      </c>
      <c r="J764" s="80">
        <f>IF($B$20=0,0,I764/$B$20)</f>
        <v/>
      </c>
    </row>
    <row r="765">
      <c r="A765" s="12" t="n">
        <v>699</v>
      </c>
      <c r="B765" s="11">
        <f>MAX(-0.2,MIN(0.5,_xlfn.NORM.INV(RAND(),$B$4,$B$5)))</f>
        <v/>
      </c>
      <c r="C765" s="11">
        <f>MAX(0.01,MIN(0.6,_xlfn.NORM.INV(RAND(),$B$6,$B$7)))</f>
        <v/>
      </c>
      <c r="D765" s="11">
        <f>MAX(0,MIN(0.05,_xlfn.NORM.INV(RAND(),$B$10,$B$11)))</f>
        <v/>
      </c>
      <c r="E765" s="11">
        <f>MAX(D765+0.01,MAX(0.03,MIN(0.3,_xlfn.NORM.INV(RAND(),$B$8,$B$9))))</f>
        <v/>
      </c>
      <c r="F765" s="75">
        <f>MAX(3,MIN(25,_xlfn.NORM.INV(RAND(),$B$12,$B$13)))</f>
        <v/>
      </c>
      <c r="G765" s="12">
        <f>SUMPRODUCT($B$14*((C765-$B$17)*(1-$B$15)+$B$17-$B$16)*(1+B765)^{1,2,3,4,5}/((1+E765)^{0.5,1.5,2.5,3.5,4.5}))</f>
        <v/>
      </c>
      <c r="H765" s="12">
        <f>(($B$14*(1+B765)^5*((C765-$B$17)*(1-$B$15)+$B$17-$B$16)*(1+D765)/MAX(E765-D765,0.000001))*$B$21+($B$14*(1+B765)^5*C765*F765)*(1-$B$21))/((1+E765)^4.5)</f>
        <v/>
      </c>
      <c r="I765" s="12">
        <f>G765+H765+$B$18-$B$19</f>
        <v/>
      </c>
      <c r="J765" s="76">
        <f>IF($B$20=0,0,I765/$B$20)</f>
        <v/>
      </c>
    </row>
    <row r="766">
      <c r="A766" s="77" t="n">
        <v>700</v>
      </c>
      <c r="B766" s="78">
        <f>MAX(-0.2,MIN(0.5,_xlfn.NORM.INV(RAND(),$B$4,$B$5)))</f>
        <v/>
      </c>
      <c r="C766" s="78">
        <f>MAX(0.01,MIN(0.6,_xlfn.NORM.INV(RAND(),$B$6,$B$7)))</f>
        <v/>
      </c>
      <c r="D766" s="78">
        <f>MAX(0,MIN(0.05,_xlfn.NORM.INV(RAND(),$B$10,$B$11)))</f>
        <v/>
      </c>
      <c r="E766" s="78">
        <f>MAX(D766+0.01,MAX(0.03,MIN(0.3,_xlfn.NORM.INV(RAND(),$B$8,$B$9))))</f>
        <v/>
      </c>
      <c r="F766" s="79">
        <f>MAX(3,MIN(25,_xlfn.NORM.INV(RAND(),$B$12,$B$13)))</f>
        <v/>
      </c>
      <c r="G766" s="77">
        <f>SUMPRODUCT($B$14*((C766-$B$17)*(1-$B$15)+$B$17-$B$16)*(1+B766)^{1,2,3,4,5}/((1+E766)^{0.5,1.5,2.5,3.5,4.5}))</f>
        <v/>
      </c>
      <c r="H766" s="77">
        <f>(($B$14*(1+B766)^5*((C766-$B$17)*(1-$B$15)+$B$17-$B$16)*(1+D766)/MAX(E766-D766,0.000001))*$B$21+($B$14*(1+B766)^5*C766*F766)*(1-$B$21))/((1+E766)^4.5)</f>
        <v/>
      </c>
      <c r="I766" s="77">
        <f>G766+H766+$B$18-$B$19</f>
        <v/>
      </c>
      <c r="J766" s="80">
        <f>IF($B$20=0,0,I766/$B$20)</f>
        <v/>
      </c>
    </row>
    <row r="767">
      <c r="A767" s="12" t="n">
        <v>701</v>
      </c>
      <c r="B767" s="11">
        <f>MAX(-0.2,MIN(0.5,_xlfn.NORM.INV(RAND(),$B$4,$B$5)))</f>
        <v/>
      </c>
      <c r="C767" s="11">
        <f>MAX(0.01,MIN(0.6,_xlfn.NORM.INV(RAND(),$B$6,$B$7)))</f>
        <v/>
      </c>
      <c r="D767" s="11">
        <f>MAX(0,MIN(0.05,_xlfn.NORM.INV(RAND(),$B$10,$B$11)))</f>
        <v/>
      </c>
      <c r="E767" s="11">
        <f>MAX(D767+0.01,MAX(0.03,MIN(0.3,_xlfn.NORM.INV(RAND(),$B$8,$B$9))))</f>
        <v/>
      </c>
      <c r="F767" s="75">
        <f>MAX(3,MIN(25,_xlfn.NORM.INV(RAND(),$B$12,$B$13)))</f>
        <v/>
      </c>
      <c r="G767" s="12">
        <f>SUMPRODUCT($B$14*((C767-$B$17)*(1-$B$15)+$B$17-$B$16)*(1+B767)^{1,2,3,4,5}/((1+E767)^{0.5,1.5,2.5,3.5,4.5}))</f>
        <v/>
      </c>
      <c r="H767" s="12">
        <f>(($B$14*(1+B767)^5*((C767-$B$17)*(1-$B$15)+$B$17-$B$16)*(1+D767)/MAX(E767-D767,0.000001))*$B$21+($B$14*(1+B767)^5*C767*F767)*(1-$B$21))/((1+E767)^4.5)</f>
        <v/>
      </c>
      <c r="I767" s="12">
        <f>G767+H767+$B$18-$B$19</f>
        <v/>
      </c>
      <c r="J767" s="76">
        <f>IF($B$20=0,0,I767/$B$20)</f>
        <v/>
      </c>
    </row>
    <row r="768">
      <c r="A768" s="77" t="n">
        <v>702</v>
      </c>
      <c r="B768" s="78">
        <f>MAX(-0.2,MIN(0.5,_xlfn.NORM.INV(RAND(),$B$4,$B$5)))</f>
        <v/>
      </c>
      <c r="C768" s="78">
        <f>MAX(0.01,MIN(0.6,_xlfn.NORM.INV(RAND(),$B$6,$B$7)))</f>
        <v/>
      </c>
      <c r="D768" s="78">
        <f>MAX(0,MIN(0.05,_xlfn.NORM.INV(RAND(),$B$10,$B$11)))</f>
        <v/>
      </c>
      <c r="E768" s="78">
        <f>MAX(D768+0.01,MAX(0.03,MIN(0.3,_xlfn.NORM.INV(RAND(),$B$8,$B$9))))</f>
        <v/>
      </c>
      <c r="F768" s="79">
        <f>MAX(3,MIN(25,_xlfn.NORM.INV(RAND(),$B$12,$B$13)))</f>
        <v/>
      </c>
      <c r="G768" s="77">
        <f>SUMPRODUCT($B$14*((C768-$B$17)*(1-$B$15)+$B$17-$B$16)*(1+B768)^{1,2,3,4,5}/((1+E768)^{0.5,1.5,2.5,3.5,4.5}))</f>
        <v/>
      </c>
      <c r="H768" s="77">
        <f>(($B$14*(1+B768)^5*((C768-$B$17)*(1-$B$15)+$B$17-$B$16)*(1+D768)/MAX(E768-D768,0.000001))*$B$21+($B$14*(1+B768)^5*C768*F768)*(1-$B$21))/((1+E768)^4.5)</f>
        <v/>
      </c>
      <c r="I768" s="77">
        <f>G768+H768+$B$18-$B$19</f>
        <v/>
      </c>
      <c r="J768" s="80">
        <f>IF($B$20=0,0,I768/$B$20)</f>
        <v/>
      </c>
    </row>
    <row r="769">
      <c r="A769" s="12" t="n">
        <v>703</v>
      </c>
      <c r="B769" s="11">
        <f>MAX(-0.2,MIN(0.5,_xlfn.NORM.INV(RAND(),$B$4,$B$5)))</f>
        <v/>
      </c>
      <c r="C769" s="11">
        <f>MAX(0.01,MIN(0.6,_xlfn.NORM.INV(RAND(),$B$6,$B$7)))</f>
        <v/>
      </c>
      <c r="D769" s="11">
        <f>MAX(0,MIN(0.05,_xlfn.NORM.INV(RAND(),$B$10,$B$11)))</f>
        <v/>
      </c>
      <c r="E769" s="11">
        <f>MAX(D769+0.01,MAX(0.03,MIN(0.3,_xlfn.NORM.INV(RAND(),$B$8,$B$9))))</f>
        <v/>
      </c>
      <c r="F769" s="75">
        <f>MAX(3,MIN(25,_xlfn.NORM.INV(RAND(),$B$12,$B$13)))</f>
        <v/>
      </c>
      <c r="G769" s="12">
        <f>SUMPRODUCT($B$14*((C769-$B$17)*(1-$B$15)+$B$17-$B$16)*(1+B769)^{1,2,3,4,5}/((1+E769)^{0.5,1.5,2.5,3.5,4.5}))</f>
        <v/>
      </c>
      <c r="H769" s="12">
        <f>(($B$14*(1+B769)^5*((C769-$B$17)*(1-$B$15)+$B$17-$B$16)*(1+D769)/MAX(E769-D769,0.000001))*$B$21+($B$14*(1+B769)^5*C769*F769)*(1-$B$21))/((1+E769)^4.5)</f>
        <v/>
      </c>
      <c r="I769" s="12">
        <f>G769+H769+$B$18-$B$19</f>
        <v/>
      </c>
      <c r="J769" s="76">
        <f>IF($B$20=0,0,I769/$B$20)</f>
        <v/>
      </c>
    </row>
    <row r="770">
      <c r="A770" s="77" t="n">
        <v>704</v>
      </c>
      <c r="B770" s="78">
        <f>MAX(-0.2,MIN(0.5,_xlfn.NORM.INV(RAND(),$B$4,$B$5)))</f>
        <v/>
      </c>
      <c r="C770" s="78">
        <f>MAX(0.01,MIN(0.6,_xlfn.NORM.INV(RAND(),$B$6,$B$7)))</f>
        <v/>
      </c>
      <c r="D770" s="78">
        <f>MAX(0,MIN(0.05,_xlfn.NORM.INV(RAND(),$B$10,$B$11)))</f>
        <v/>
      </c>
      <c r="E770" s="78">
        <f>MAX(D770+0.01,MAX(0.03,MIN(0.3,_xlfn.NORM.INV(RAND(),$B$8,$B$9))))</f>
        <v/>
      </c>
      <c r="F770" s="79">
        <f>MAX(3,MIN(25,_xlfn.NORM.INV(RAND(),$B$12,$B$13)))</f>
        <v/>
      </c>
      <c r="G770" s="77">
        <f>SUMPRODUCT($B$14*((C770-$B$17)*(1-$B$15)+$B$17-$B$16)*(1+B770)^{1,2,3,4,5}/((1+E770)^{0.5,1.5,2.5,3.5,4.5}))</f>
        <v/>
      </c>
      <c r="H770" s="77">
        <f>(($B$14*(1+B770)^5*((C770-$B$17)*(1-$B$15)+$B$17-$B$16)*(1+D770)/MAX(E770-D770,0.000001))*$B$21+($B$14*(1+B770)^5*C770*F770)*(1-$B$21))/((1+E770)^4.5)</f>
        <v/>
      </c>
      <c r="I770" s="77">
        <f>G770+H770+$B$18-$B$19</f>
        <v/>
      </c>
      <c r="J770" s="80">
        <f>IF($B$20=0,0,I770/$B$20)</f>
        <v/>
      </c>
    </row>
    <row r="771">
      <c r="A771" s="12" t="n">
        <v>705</v>
      </c>
      <c r="B771" s="11">
        <f>MAX(-0.2,MIN(0.5,_xlfn.NORM.INV(RAND(),$B$4,$B$5)))</f>
        <v/>
      </c>
      <c r="C771" s="11">
        <f>MAX(0.01,MIN(0.6,_xlfn.NORM.INV(RAND(),$B$6,$B$7)))</f>
        <v/>
      </c>
      <c r="D771" s="11">
        <f>MAX(0,MIN(0.05,_xlfn.NORM.INV(RAND(),$B$10,$B$11)))</f>
        <v/>
      </c>
      <c r="E771" s="11">
        <f>MAX(D771+0.01,MAX(0.03,MIN(0.3,_xlfn.NORM.INV(RAND(),$B$8,$B$9))))</f>
        <v/>
      </c>
      <c r="F771" s="75">
        <f>MAX(3,MIN(25,_xlfn.NORM.INV(RAND(),$B$12,$B$13)))</f>
        <v/>
      </c>
      <c r="G771" s="12">
        <f>SUMPRODUCT($B$14*((C771-$B$17)*(1-$B$15)+$B$17-$B$16)*(1+B771)^{1,2,3,4,5}/((1+E771)^{0.5,1.5,2.5,3.5,4.5}))</f>
        <v/>
      </c>
      <c r="H771" s="12">
        <f>(($B$14*(1+B771)^5*((C771-$B$17)*(1-$B$15)+$B$17-$B$16)*(1+D771)/MAX(E771-D771,0.000001))*$B$21+($B$14*(1+B771)^5*C771*F771)*(1-$B$21))/((1+E771)^4.5)</f>
        <v/>
      </c>
      <c r="I771" s="12">
        <f>G771+H771+$B$18-$B$19</f>
        <v/>
      </c>
      <c r="J771" s="76">
        <f>IF($B$20=0,0,I771/$B$20)</f>
        <v/>
      </c>
    </row>
    <row r="772">
      <c r="A772" s="77" t="n">
        <v>706</v>
      </c>
      <c r="B772" s="78">
        <f>MAX(-0.2,MIN(0.5,_xlfn.NORM.INV(RAND(),$B$4,$B$5)))</f>
        <v/>
      </c>
      <c r="C772" s="78">
        <f>MAX(0.01,MIN(0.6,_xlfn.NORM.INV(RAND(),$B$6,$B$7)))</f>
        <v/>
      </c>
      <c r="D772" s="78">
        <f>MAX(0,MIN(0.05,_xlfn.NORM.INV(RAND(),$B$10,$B$11)))</f>
        <v/>
      </c>
      <c r="E772" s="78">
        <f>MAX(D772+0.01,MAX(0.03,MIN(0.3,_xlfn.NORM.INV(RAND(),$B$8,$B$9))))</f>
        <v/>
      </c>
      <c r="F772" s="79">
        <f>MAX(3,MIN(25,_xlfn.NORM.INV(RAND(),$B$12,$B$13)))</f>
        <v/>
      </c>
      <c r="G772" s="77">
        <f>SUMPRODUCT($B$14*((C772-$B$17)*(1-$B$15)+$B$17-$B$16)*(1+B772)^{1,2,3,4,5}/((1+E772)^{0.5,1.5,2.5,3.5,4.5}))</f>
        <v/>
      </c>
      <c r="H772" s="77">
        <f>(($B$14*(1+B772)^5*((C772-$B$17)*(1-$B$15)+$B$17-$B$16)*(1+D772)/MAX(E772-D772,0.000001))*$B$21+($B$14*(1+B772)^5*C772*F772)*(1-$B$21))/((1+E772)^4.5)</f>
        <v/>
      </c>
      <c r="I772" s="77">
        <f>G772+H772+$B$18-$B$19</f>
        <v/>
      </c>
      <c r="J772" s="80">
        <f>IF($B$20=0,0,I772/$B$20)</f>
        <v/>
      </c>
    </row>
    <row r="773">
      <c r="A773" s="12" t="n">
        <v>707</v>
      </c>
      <c r="B773" s="11">
        <f>MAX(-0.2,MIN(0.5,_xlfn.NORM.INV(RAND(),$B$4,$B$5)))</f>
        <v/>
      </c>
      <c r="C773" s="11">
        <f>MAX(0.01,MIN(0.6,_xlfn.NORM.INV(RAND(),$B$6,$B$7)))</f>
        <v/>
      </c>
      <c r="D773" s="11">
        <f>MAX(0,MIN(0.05,_xlfn.NORM.INV(RAND(),$B$10,$B$11)))</f>
        <v/>
      </c>
      <c r="E773" s="11">
        <f>MAX(D773+0.01,MAX(0.03,MIN(0.3,_xlfn.NORM.INV(RAND(),$B$8,$B$9))))</f>
        <v/>
      </c>
      <c r="F773" s="75">
        <f>MAX(3,MIN(25,_xlfn.NORM.INV(RAND(),$B$12,$B$13)))</f>
        <v/>
      </c>
      <c r="G773" s="12">
        <f>SUMPRODUCT($B$14*((C773-$B$17)*(1-$B$15)+$B$17-$B$16)*(1+B773)^{1,2,3,4,5}/((1+E773)^{0.5,1.5,2.5,3.5,4.5}))</f>
        <v/>
      </c>
      <c r="H773" s="12">
        <f>(($B$14*(1+B773)^5*((C773-$B$17)*(1-$B$15)+$B$17-$B$16)*(1+D773)/MAX(E773-D773,0.000001))*$B$21+($B$14*(1+B773)^5*C773*F773)*(1-$B$21))/((1+E773)^4.5)</f>
        <v/>
      </c>
      <c r="I773" s="12">
        <f>G773+H773+$B$18-$B$19</f>
        <v/>
      </c>
      <c r="J773" s="76">
        <f>IF($B$20=0,0,I773/$B$20)</f>
        <v/>
      </c>
    </row>
    <row r="774">
      <c r="A774" s="77" t="n">
        <v>708</v>
      </c>
      <c r="B774" s="78">
        <f>MAX(-0.2,MIN(0.5,_xlfn.NORM.INV(RAND(),$B$4,$B$5)))</f>
        <v/>
      </c>
      <c r="C774" s="78">
        <f>MAX(0.01,MIN(0.6,_xlfn.NORM.INV(RAND(),$B$6,$B$7)))</f>
        <v/>
      </c>
      <c r="D774" s="78">
        <f>MAX(0,MIN(0.05,_xlfn.NORM.INV(RAND(),$B$10,$B$11)))</f>
        <v/>
      </c>
      <c r="E774" s="78">
        <f>MAX(D774+0.01,MAX(0.03,MIN(0.3,_xlfn.NORM.INV(RAND(),$B$8,$B$9))))</f>
        <v/>
      </c>
      <c r="F774" s="79">
        <f>MAX(3,MIN(25,_xlfn.NORM.INV(RAND(),$B$12,$B$13)))</f>
        <v/>
      </c>
      <c r="G774" s="77">
        <f>SUMPRODUCT($B$14*((C774-$B$17)*(1-$B$15)+$B$17-$B$16)*(1+B774)^{1,2,3,4,5}/((1+E774)^{0.5,1.5,2.5,3.5,4.5}))</f>
        <v/>
      </c>
      <c r="H774" s="77">
        <f>(($B$14*(1+B774)^5*((C774-$B$17)*(1-$B$15)+$B$17-$B$16)*(1+D774)/MAX(E774-D774,0.000001))*$B$21+($B$14*(1+B774)^5*C774*F774)*(1-$B$21))/((1+E774)^4.5)</f>
        <v/>
      </c>
      <c r="I774" s="77">
        <f>G774+H774+$B$18-$B$19</f>
        <v/>
      </c>
      <c r="J774" s="80">
        <f>IF($B$20=0,0,I774/$B$20)</f>
        <v/>
      </c>
    </row>
    <row r="775">
      <c r="A775" s="12" t="n">
        <v>709</v>
      </c>
      <c r="B775" s="11">
        <f>MAX(-0.2,MIN(0.5,_xlfn.NORM.INV(RAND(),$B$4,$B$5)))</f>
        <v/>
      </c>
      <c r="C775" s="11">
        <f>MAX(0.01,MIN(0.6,_xlfn.NORM.INV(RAND(),$B$6,$B$7)))</f>
        <v/>
      </c>
      <c r="D775" s="11">
        <f>MAX(0,MIN(0.05,_xlfn.NORM.INV(RAND(),$B$10,$B$11)))</f>
        <v/>
      </c>
      <c r="E775" s="11">
        <f>MAX(D775+0.01,MAX(0.03,MIN(0.3,_xlfn.NORM.INV(RAND(),$B$8,$B$9))))</f>
        <v/>
      </c>
      <c r="F775" s="75">
        <f>MAX(3,MIN(25,_xlfn.NORM.INV(RAND(),$B$12,$B$13)))</f>
        <v/>
      </c>
      <c r="G775" s="12">
        <f>SUMPRODUCT($B$14*((C775-$B$17)*(1-$B$15)+$B$17-$B$16)*(1+B775)^{1,2,3,4,5}/((1+E775)^{0.5,1.5,2.5,3.5,4.5}))</f>
        <v/>
      </c>
      <c r="H775" s="12">
        <f>(($B$14*(1+B775)^5*((C775-$B$17)*(1-$B$15)+$B$17-$B$16)*(1+D775)/MAX(E775-D775,0.000001))*$B$21+($B$14*(1+B775)^5*C775*F775)*(1-$B$21))/((1+E775)^4.5)</f>
        <v/>
      </c>
      <c r="I775" s="12">
        <f>G775+H775+$B$18-$B$19</f>
        <v/>
      </c>
      <c r="J775" s="76">
        <f>IF($B$20=0,0,I775/$B$20)</f>
        <v/>
      </c>
    </row>
    <row r="776">
      <c r="A776" s="77" t="n">
        <v>710</v>
      </c>
      <c r="B776" s="78">
        <f>MAX(-0.2,MIN(0.5,_xlfn.NORM.INV(RAND(),$B$4,$B$5)))</f>
        <v/>
      </c>
      <c r="C776" s="78">
        <f>MAX(0.01,MIN(0.6,_xlfn.NORM.INV(RAND(),$B$6,$B$7)))</f>
        <v/>
      </c>
      <c r="D776" s="78">
        <f>MAX(0,MIN(0.05,_xlfn.NORM.INV(RAND(),$B$10,$B$11)))</f>
        <v/>
      </c>
      <c r="E776" s="78">
        <f>MAX(D776+0.01,MAX(0.03,MIN(0.3,_xlfn.NORM.INV(RAND(),$B$8,$B$9))))</f>
        <v/>
      </c>
      <c r="F776" s="79">
        <f>MAX(3,MIN(25,_xlfn.NORM.INV(RAND(),$B$12,$B$13)))</f>
        <v/>
      </c>
      <c r="G776" s="77">
        <f>SUMPRODUCT($B$14*((C776-$B$17)*(1-$B$15)+$B$17-$B$16)*(1+B776)^{1,2,3,4,5}/((1+E776)^{0.5,1.5,2.5,3.5,4.5}))</f>
        <v/>
      </c>
      <c r="H776" s="77">
        <f>(($B$14*(1+B776)^5*((C776-$B$17)*(1-$B$15)+$B$17-$B$16)*(1+D776)/MAX(E776-D776,0.000001))*$B$21+($B$14*(1+B776)^5*C776*F776)*(1-$B$21))/((1+E776)^4.5)</f>
        <v/>
      </c>
      <c r="I776" s="77">
        <f>G776+H776+$B$18-$B$19</f>
        <v/>
      </c>
      <c r="J776" s="80">
        <f>IF($B$20=0,0,I776/$B$20)</f>
        <v/>
      </c>
    </row>
    <row r="777">
      <c r="A777" s="12" t="n">
        <v>711</v>
      </c>
      <c r="B777" s="11">
        <f>MAX(-0.2,MIN(0.5,_xlfn.NORM.INV(RAND(),$B$4,$B$5)))</f>
        <v/>
      </c>
      <c r="C777" s="11">
        <f>MAX(0.01,MIN(0.6,_xlfn.NORM.INV(RAND(),$B$6,$B$7)))</f>
        <v/>
      </c>
      <c r="D777" s="11">
        <f>MAX(0,MIN(0.05,_xlfn.NORM.INV(RAND(),$B$10,$B$11)))</f>
        <v/>
      </c>
      <c r="E777" s="11">
        <f>MAX(D777+0.01,MAX(0.03,MIN(0.3,_xlfn.NORM.INV(RAND(),$B$8,$B$9))))</f>
        <v/>
      </c>
      <c r="F777" s="75">
        <f>MAX(3,MIN(25,_xlfn.NORM.INV(RAND(),$B$12,$B$13)))</f>
        <v/>
      </c>
      <c r="G777" s="12">
        <f>SUMPRODUCT($B$14*((C777-$B$17)*(1-$B$15)+$B$17-$B$16)*(1+B777)^{1,2,3,4,5}/((1+E777)^{0.5,1.5,2.5,3.5,4.5}))</f>
        <v/>
      </c>
      <c r="H777" s="12">
        <f>(($B$14*(1+B777)^5*((C777-$B$17)*(1-$B$15)+$B$17-$B$16)*(1+D777)/MAX(E777-D777,0.000001))*$B$21+($B$14*(1+B777)^5*C777*F777)*(1-$B$21))/((1+E777)^4.5)</f>
        <v/>
      </c>
      <c r="I777" s="12">
        <f>G777+H777+$B$18-$B$19</f>
        <v/>
      </c>
      <c r="J777" s="76">
        <f>IF($B$20=0,0,I777/$B$20)</f>
        <v/>
      </c>
    </row>
    <row r="778">
      <c r="A778" s="77" t="n">
        <v>712</v>
      </c>
      <c r="B778" s="78">
        <f>MAX(-0.2,MIN(0.5,_xlfn.NORM.INV(RAND(),$B$4,$B$5)))</f>
        <v/>
      </c>
      <c r="C778" s="78">
        <f>MAX(0.01,MIN(0.6,_xlfn.NORM.INV(RAND(),$B$6,$B$7)))</f>
        <v/>
      </c>
      <c r="D778" s="78">
        <f>MAX(0,MIN(0.05,_xlfn.NORM.INV(RAND(),$B$10,$B$11)))</f>
        <v/>
      </c>
      <c r="E778" s="78">
        <f>MAX(D778+0.01,MAX(0.03,MIN(0.3,_xlfn.NORM.INV(RAND(),$B$8,$B$9))))</f>
        <v/>
      </c>
      <c r="F778" s="79">
        <f>MAX(3,MIN(25,_xlfn.NORM.INV(RAND(),$B$12,$B$13)))</f>
        <v/>
      </c>
      <c r="G778" s="77">
        <f>SUMPRODUCT($B$14*((C778-$B$17)*(1-$B$15)+$B$17-$B$16)*(1+B778)^{1,2,3,4,5}/((1+E778)^{0.5,1.5,2.5,3.5,4.5}))</f>
        <v/>
      </c>
      <c r="H778" s="77">
        <f>(($B$14*(1+B778)^5*((C778-$B$17)*(1-$B$15)+$B$17-$B$16)*(1+D778)/MAX(E778-D778,0.000001))*$B$21+($B$14*(1+B778)^5*C778*F778)*(1-$B$21))/((1+E778)^4.5)</f>
        <v/>
      </c>
      <c r="I778" s="77">
        <f>G778+H778+$B$18-$B$19</f>
        <v/>
      </c>
      <c r="J778" s="80">
        <f>IF($B$20=0,0,I778/$B$20)</f>
        <v/>
      </c>
    </row>
    <row r="779">
      <c r="A779" s="12" t="n">
        <v>713</v>
      </c>
      <c r="B779" s="11">
        <f>MAX(-0.2,MIN(0.5,_xlfn.NORM.INV(RAND(),$B$4,$B$5)))</f>
        <v/>
      </c>
      <c r="C779" s="11">
        <f>MAX(0.01,MIN(0.6,_xlfn.NORM.INV(RAND(),$B$6,$B$7)))</f>
        <v/>
      </c>
      <c r="D779" s="11">
        <f>MAX(0,MIN(0.05,_xlfn.NORM.INV(RAND(),$B$10,$B$11)))</f>
        <v/>
      </c>
      <c r="E779" s="11">
        <f>MAX(D779+0.01,MAX(0.03,MIN(0.3,_xlfn.NORM.INV(RAND(),$B$8,$B$9))))</f>
        <v/>
      </c>
      <c r="F779" s="75">
        <f>MAX(3,MIN(25,_xlfn.NORM.INV(RAND(),$B$12,$B$13)))</f>
        <v/>
      </c>
      <c r="G779" s="12">
        <f>SUMPRODUCT($B$14*((C779-$B$17)*(1-$B$15)+$B$17-$B$16)*(1+B779)^{1,2,3,4,5}/((1+E779)^{0.5,1.5,2.5,3.5,4.5}))</f>
        <v/>
      </c>
      <c r="H779" s="12">
        <f>(($B$14*(1+B779)^5*((C779-$B$17)*(1-$B$15)+$B$17-$B$16)*(1+D779)/MAX(E779-D779,0.000001))*$B$21+($B$14*(1+B779)^5*C779*F779)*(1-$B$21))/((1+E779)^4.5)</f>
        <v/>
      </c>
      <c r="I779" s="12">
        <f>G779+H779+$B$18-$B$19</f>
        <v/>
      </c>
      <c r="J779" s="76">
        <f>IF($B$20=0,0,I779/$B$20)</f>
        <v/>
      </c>
    </row>
    <row r="780">
      <c r="A780" s="77" t="n">
        <v>714</v>
      </c>
      <c r="B780" s="78">
        <f>MAX(-0.2,MIN(0.5,_xlfn.NORM.INV(RAND(),$B$4,$B$5)))</f>
        <v/>
      </c>
      <c r="C780" s="78">
        <f>MAX(0.01,MIN(0.6,_xlfn.NORM.INV(RAND(),$B$6,$B$7)))</f>
        <v/>
      </c>
      <c r="D780" s="78">
        <f>MAX(0,MIN(0.05,_xlfn.NORM.INV(RAND(),$B$10,$B$11)))</f>
        <v/>
      </c>
      <c r="E780" s="78">
        <f>MAX(D780+0.01,MAX(0.03,MIN(0.3,_xlfn.NORM.INV(RAND(),$B$8,$B$9))))</f>
        <v/>
      </c>
      <c r="F780" s="79">
        <f>MAX(3,MIN(25,_xlfn.NORM.INV(RAND(),$B$12,$B$13)))</f>
        <v/>
      </c>
      <c r="G780" s="77">
        <f>SUMPRODUCT($B$14*((C780-$B$17)*(1-$B$15)+$B$17-$B$16)*(1+B780)^{1,2,3,4,5}/((1+E780)^{0.5,1.5,2.5,3.5,4.5}))</f>
        <v/>
      </c>
      <c r="H780" s="77">
        <f>(($B$14*(1+B780)^5*((C780-$B$17)*(1-$B$15)+$B$17-$B$16)*(1+D780)/MAX(E780-D780,0.000001))*$B$21+($B$14*(1+B780)^5*C780*F780)*(1-$B$21))/((1+E780)^4.5)</f>
        <v/>
      </c>
      <c r="I780" s="77">
        <f>G780+H780+$B$18-$B$19</f>
        <v/>
      </c>
      <c r="J780" s="80">
        <f>IF($B$20=0,0,I780/$B$20)</f>
        <v/>
      </c>
    </row>
    <row r="781">
      <c r="A781" s="12" t="n">
        <v>715</v>
      </c>
      <c r="B781" s="11">
        <f>MAX(-0.2,MIN(0.5,_xlfn.NORM.INV(RAND(),$B$4,$B$5)))</f>
        <v/>
      </c>
      <c r="C781" s="11">
        <f>MAX(0.01,MIN(0.6,_xlfn.NORM.INV(RAND(),$B$6,$B$7)))</f>
        <v/>
      </c>
      <c r="D781" s="11">
        <f>MAX(0,MIN(0.05,_xlfn.NORM.INV(RAND(),$B$10,$B$11)))</f>
        <v/>
      </c>
      <c r="E781" s="11">
        <f>MAX(D781+0.01,MAX(0.03,MIN(0.3,_xlfn.NORM.INV(RAND(),$B$8,$B$9))))</f>
        <v/>
      </c>
      <c r="F781" s="75">
        <f>MAX(3,MIN(25,_xlfn.NORM.INV(RAND(),$B$12,$B$13)))</f>
        <v/>
      </c>
      <c r="G781" s="12">
        <f>SUMPRODUCT($B$14*((C781-$B$17)*(1-$B$15)+$B$17-$B$16)*(1+B781)^{1,2,3,4,5}/((1+E781)^{0.5,1.5,2.5,3.5,4.5}))</f>
        <v/>
      </c>
      <c r="H781" s="12">
        <f>(($B$14*(1+B781)^5*((C781-$B$17)*(1-$B$15)+$B$17-$B$16)*(1+D781)/MAX(E781-D781,0.000001))*$B$21+($B$14*(1+B781)^5*C781*F781)*(1-$B$21))/((1+E781)^4.5)</f>
        <v/>
      </c>
      <c r="I781" s="12">
        <f>G781+H781+$B$18-$B$19</f>
        <v/>
      </c>
      <c r="J781" s="76">
        <f>IF($B$20=0,0,I781/$B$20)</f>
        <v/>
      </c>
    </row>
    <row r="782">
      <c r="A782" s="77" t="n">
        <v>716</v>
      </c>
      <c r="B782" s="78">
        <f>MAX(-0.2,MIN(0.5,_xlfn.NORM.INV(RAND(),$B$4,$B$5)))</f>
        <v/>
      </c>
      <c r="C782" s="78">
        <f>MAX(0.01,MIN(0.6,_xlfn.NORM.INV(RAND(),$B$6,$B$7)))</f>
        <v/>
      </c>
      <c r="D782" s="78">
        <f>MAX(0,MIN(0.05,_xlfn.NORM.INV(RAND(),$B$10,$B$11)))</f>
        <v/>
      </c>
      <c r="E782" s="78">
        <f>MAX(D782+0.01,MAX(0.03,MIN(0.3,_xlfn.NORM.INV(RAND(),$B$8,$B$9))))</f>
        <v/>
      </c>
      <c r="F782" s="79">
        <f>MAX(3,MIN(25,_xlfn.NORM.INV(RAND(),$B$12,$B$13)))</f>
        <v/>
      </c>
      <c r="G782" s="77">
        <f>SUMPRODUCT($B$14*((C782-$B$17)*(1-$B$15)+$B$17-$B$16)*(1+B782)^{1,2,3,4,5}/((1+E782)^{0.5,1.5,2.5,3.5,4.5}))</f>
        <v/>
      </c>
      <c r="H782" s="77">
        <f>(($B$14*(1+B782)^5*((C782-$B$17)*(1-$B$15)+$B$17-$B$16)*(1+D782)/MAX(E782-D782,0.000001))*$B$21+($B$14*(1+B782)^5*C782*F782)*(1-$B$21))/((1+E782)^4.5)</f>
        <v/>
      </c>
      <c r="I782" s="77">
        <f>G782+H782+$B$18-$B$19</f>
        <v/>
      </c>
      <c r="J782" s="80">
        <f>IF($B$20=0,0,I782/$B$20)</f>
        <v/>
      </c>
    </row>
    <row r="783">
      <c r="A783" s="12" t="n">
        <v>717</v>
      </c>
      <c r="B783" s="11">
        <f>MAX(-0.2,MIN(0.5,_xlfn.NORM.INV(RAND(),$B$4,$B$5)))</f>
        <v/>
      </c>
      <c r="C783" s="11">
        <f>MAX(0.01,MIN(0.6,_xlfn.NORM.INV(RAND(),$B$6,$B$7)))</f>
        <v/>
      </c>
      <c r="D783" s="11">
        <f>MAX(0,MIN(0.05,_xlfn.NORM.INV(RAND(),$B$10,$B$11)))</f>
        <v/>
      </c>
      <c r="E783" s="11">
        <f>MAX(D783+0.01,MAX(0.03,MIN(0.3,_xlfn.NORM.INV(RAND(),$B$8,$B$9))))</f>
        <v/>
      </c>
      <c r="F783" s="75">
        <f>MAX(3,MIN(25,_xlfn.NORM.INV(RAND(),$B$12,$B$13)))</f>
        <v/>
      </c>
      <c r="G783" s="12">
        <f>SUMPRODUCT($B$14*((C783-$B$17)*(1-$B$15)+$B$17-$B$16)*(1+B783)^{1,2,3,4,5}/((1+E783)^{0.5,1.5,2.5,3.5,4.5}))</f>
        <v/>
      </c>
      <c r="H783" s="12">
        <f>(($B$14*(1+B783)^5*((C783-$B$17)*(1-$B$15)+$B$17-$B$16)*(1+D783)/MAX(E783-D783,0.000001))*$B$21+($B$14*(1+B783)^5*C783*F783)*(1-$B$21))/((1+E783)^4.5)</f>
        <v/>
      </c>
      <c r="I783" s="12">
        <f>G783+H783+$B$18-$B$19</f>
        <v/>
      </c>
      <c r="J783" s="76">
        <f>IF($B$20=0,0,I783/$B$20)</f>
        <v/>
      </c>
    </row>
    <row r="784">
      <c r="A784" s="77" t="n">
        <v>718</v>
      </c>
      <c r="B784" s="78">
        <f>MAX(-0.2,MIN(0.5,_xlfn.NORM.INV(RAND(),$B$4,$B$5)))</f>
        <v/>
      </c>
      <c r="C784" s="78">
        <f>MAX(0.01,MIN(0.6,_xlfn.NORM.INV(RAND(),$B$6,$B$7)))</f>
        <v/>
      </c>
      <c r="D784" s="78">
        <f>MAX(0,MIN(0.05,_xlfn.NORM.INV(RAND(),$B$10,$B$11)))</f>
        <v/>
      </c>
      <c r="E784" s="78">
        <f>MAX(D784+0.01,MAX(0.03,MIN(0.3,_xlfn.NORM.INV(RAND(),$B$8,$B$9))))</f>
        <v/>
      </c>
      <c r="F784" s="79">
        <f>MAX(3,MIN(25,_xlfn.NORM.INV(RAND(),$B$12,$B$13)))</f>
        <v/>
      </c>
      <c r="G784" s="77">
        <f>SUMPRODUCT($B$14*((C784-$B$17)*(1-$B$15)+$B$17-$B$16)*(1+B784)^{1,2,3,4,5}/((1+E784)^{0.5,1.5,2.5,3.5,4.5}))</f>
        <v/>
      </c>
      <c r="H784" s="77">
        <f>(($B$14*(1+B784)^5*((C784-$B$17)*(1-$B$15)+$B$17-$B$16)*(1+D784)/MAX(E784-D784,0.000001))*$B$21+($B$14*(1+B784)^5*C784*F784)*(1-$B$21))/((1+E784)^4.5)</f>
        <v/>
      </c>
      <c r="I784" s="77">
        <f>G784+H784+$B$18-$B$19</f>
        <v/>
      </c>
      <c r="J784" s="80">
        <f>IF($B$20=0,0,I784/$B$20)</f>
        <v/>
      </c>
    </row>
    <row r="785">
      <c r="A785" s="12" t="n">
        <v>719</v>
      </c>
      <c r="B785" s="11">
        <f>MAX(-0.2,MIN(0.5,_xlfn.NORM.INV(RAND(),$B$4,$B$5)))</f>
        <v/>
      </c>
      <c r="C785" s="11">
        <f>MAX(0.01,MIN(0.6,_xlfn.NORM.INV(RAND(),$B$6,$B$7)))</f>
        <v/>
      </c>
      <c r="D785" s="11">
        <f>MAX(0,MIN(0.05,_xlfn.NORM.INV(RAND(),$B$10,$B$11)))</f>
        <v/>
      </c>
      <c r="E785" s="11">
        <f>MAX(D785+0.01,MAX(0.03,MIN(0.3,_xlfn.NORM.INV(RAND(),$B$8,$B$9))))</f>
        <v/>
      </c>
      <c r="F785" s="75">
        <f>MAX(3,MIN(25,_xlfn.NORM.INV(RAND(),$B$12,$B$13)))</f>
        <v/>
      </c>
      <c r="G785" s="12">
        <f>SUMPRODUCT($B$14*((C785-$B$17)*(1-$B$15)+$B$17-$B$16)*(1+B785)^{1,2,3,4,5}/((1+E785)^{0.5,1.5,2.5,3.5,4.5}))</f>
        <v/>
      </c>
      <c r="H785" s="12">
        <f>(($B$14*(1+B785)^5*((C785-$B$17)*(1-$B$15)+$B$17-$B$16)*(1+D785)/MAX(E785-D785,0.000001))*$B$21+($B$14*(1+B785)^5*C785*F785)*(1-$B$21))/((1+E785)^4.5)</f>
        <v/>
      </c>
      <c r="I785" s="12">
        <f>G785+H785+$B$18-$B$19</f>
        <v/>
      </c>
      <c r="J785" s="76">
        <f>IF($B$20=0,0,I785/$B$20)</f>
        <v/>
      </c>
    </row>
    <row r="786">
      <c r="A786" s="77" t="n">
        <v>720</v>
      </c>
      <c r="B786" s="78">
        <f>MAX(-0.2,MIN(0.5,_xlfn.NORM.INV(RAND(),$B$4,$B$5)))</f>
        <v/>
      </c>
      <c r="C786" s="78">
        <f>MAX(0.01,MIN(0.6,_xlfn.NORM.INV(RAND(),$B$6,$B$7)))</f>
        <v/>
      </c>
      <c r="D786" s="78">
        <f>MAX(0,MIN(0.05,_xlfn.NORM.INV(RAND(),$B$10,$B$11)))</f>
        <v/>
      </c>
      <c r="E786" s="78">
        <f>MAX(D786+0.01,MAX(0.03,MIN(0.3,_xlfn.NORM.INV(RAND(),$B$8,$B$9))))</f>
        <v/>
      </c>
      <c r="F786" s="79">
        <f>MAX(3,MIN(25,_xlfn.NORM.INV(RAND(),$B$12,$B$13)))</f>
        <v/>
      </c>
      <c r="G786" s="77">
        <f>SUMPRODUCT($B$14*((C786-$B$17)*(1-$B$15)+$B$17-$B$16)*(1+B786)^{1,2,3,4,5}/((1+E786)^{0.5,1.5,2.5,3.5,4.5}))</f>
        <v/>
      </c>
      <c r="H786" s="77">
        <f>(($B$14*(1+B786)^5*((C786-$B$17)*(1-$B$15)+$B$17-$B$16)*(1+D786)/MAX(E786-D786,0.000001))*$B$21+($B$14*(1+B786)^5*C786*F786)*(1-$B$21))/((1+E786)^4.5)</f>
        <v/>
      </c>
      <c r="I786" s="77">
        <f>G786+H786+$B$18-$B$19</f>
        <v/>
      </c>
      <c r="J786" s="80">
        <f>IF($B$20=0,0,I786/$B$20)</f>
        <v/>
      </c>
    </row>
    <row r="787">
      <c r="A787" s="12" t="n">
        <v>721</v>
      </c>
      <c r="B787" s="11">
        <f>MAX(-0.2,MIN(0.5,_xlfn.NORM.INV(RAND(),$B$4,$B$5)))</f>
        <v/>
      </c>
      <c r="C787" s="11">
        <f>MAX(0.01,MIN(0.6,_xlfn.NORM.INV(RAND(),$B$6,$B$7)))</f>
        <v/>
      </c>
      <c r="D787" s="11">
        <f>MAX(0,MIN(0.05,_xlfn.NORM.INV(RAND(),$B$10,$B$11)))</f>
        <v/>
      </c>
      <c r="E787" s="11">
        <f>MAX(D787+0.01,MAX(0.03,MIN(0.3,_xlfn.NORM.INV(RAND(),$B$8,$B$9))))</f>
        <v/>
      </c>
      <c r="F787" s="75">
        <f>MAX(3,MIN(25,_xlfn.NORM.INV(RAND(),$B$12,$B$13)))</f>
        <v/>
      </c>
      <c r="G787" s="12">
        <f>SUMPRODUCT($B$14*((C787-$B$17)*(1-$B$15)+$B$17-$B$16)*(1+B787)^{1,2,3,4,5}/((1+E787)^{0.5,1.5,2.5,3.5,4.5}))</f>
        <v/>
      </c>
      <c r="H787" s="12">
        <f>(($B$14*(1+B787)^5*((C787-$B$17)*(1-$B$15)+$B$17-$B$16)*(1+D787)/MAX(E787-D787,0.000001))*$B$21+($B$14*(1+B787)^5*C787*F787)*(1-$B$21))/((1+E787)^4.5)</f>
        <v/>
      </c>
      <c r="I787" s="12">
        <f>G787+H787+$B$18-$B$19</f>
        <v/>
      </c>
      <c r="J787" s="76">
        <f>IF($B$20=0,0,I787/$B$20)</f>
        <v/>
      </c>
    </row>
    <row r="788">
      <c r="A788" s="77" t="n">
        <v>722</v>
      </c>
      <c r="B788" s="78">
        <f>MAX(-0.2,MIN(0.5,_xlfn.NORM.INV(RAND(),$B$4,$B$5)))</f>
        <v/>
      </c>
      <c r="C788" s="78">
        <f>MAX(0.01,MIN(0.6,_xlfn.NORM.INV(RAND(),$B$6,$B$7)))</f>
        <v/>
      </c>
      <c r="D788" s="78">
        <f>MAX(0,MIN(0.05,_xlfn.NORM.INV(RAND(),$B$10,$B$11)))</f>
        <v/>
      </c>
      <c r="E788" s="78">
        <f>MAX(D788+0.01,MAX(0.03,MIN(0.3,_xlfn.NORM.INV(RAND(),$B$8,$B$9))))</f>
        <v/>
      </c>
      <c r="F788" s="79">
        <f>MAX(3,MIN(25,_xlfn.NORM.INV(RAND(),$B$12,$B$13)))</f>
        <v/>
      </c>
      <c r="G788" s="77">
        <f>SUMPRODUCT($B$14*((C788-$B$17)*(1-$B$15)+$B$17-$B$16)*(1+B788)^{1,2,3,4,5}/((1+E788)^{0.5,1.5,2.5,3.5,4.5}))</f>
        <v/>
      </c>
      <c r="H788" s="77">
        <f>(($B$14*(1+B788)^5*((C788-$B$17)*(1-$B$15)+$B$17-$B$16)*(1+D788)/MAX(E788-D788,0.000001))*$B$21+($B$14*(1+B788)^5*C788*F788)*(1-$B$21))/((1+E788)^4.5)</f>
        <v/>
      </c>
      <c r="I788" s="77">
        <f>G788+H788+$B$18-$B$19</f>
        <v/>
      </c>
      <c r="J788" s="80">
        <f>IF($B$20=0,0,I788/$B$20)</f>
        <v/>
      </c>
    </row>
    <row r="789">
      <c r="A789" s="12" t="n">
        <v>723</v>
      </c>
      <c r="B789" s="11">
        <f>MAX(-0.2,MIN(0.5,_xlfn.NORM.INV(RAND(),$B$4,$B$5)))</f>
        <v/>
      </c>
      <c r="C789" s="11">
        <f>MAX(0.01,MIN(0.6,_xlfn.NORM.INV(RAND(),$B$6,$B$7)))</f>
        <v/>
      </c>
      <c r="D789" s="11">
        <f>MAX(0,MIN(0.05,_xlfn.NORM.INV(RAND(),$B$10,$B$11)))</f>
        <v/>
      </c>
      <c r="E789" s="11">
        <f>MAX(D789+0.01,MAX(0.03,MIN(0.3,_xlfn.NORM.INV(RAND(),$B$8,$B$9))))</f>
        <v/>
      </c>
      <c r="F789" s="75">
        <f>MAX(3,MIN(25,_xlfn.NORM.INV(RAND(),$B$12,$B$13)))</f>
        <v/>
      </c>
      <c r="G789" s="12">
        <f>SUMPRODUCT($B$14*((C789-$B$17)*(1-$B$15)+$B$17-$B$16)*(1+B789)^{1,2,3,4,5}/((1+E789)^{0.5,1.5,2.5,3.5,4.5}))</f>
        <v/>
      </c>
      <c r="H789" s="12">
        <f>(($B$14*(1+B789)^5*((C789-$B$17)*(1-$B$15)+$B$17-$B$16)*(1+D789)/MAX(E789-D789,0.000001))*$B$21+($B$14*(1+B789)^5*C789*F789)*(1-$B$21))/((1+E789)^4.5)</f>
        <v/>
      </c>
      <c r="I789" s="12">
        <f>G789+H789+$B$18-$B$19</f>
        <v/>
      </c>
      <c r="J789" s="76">
        <f>IF($B$20=0,0,I789/$B$20)</f>
        <v/>
      </c>
    </row>
    <row r="790">
      <c r="A790" s="77" t="n">
        <v>724</v>
      </c>
      <c r="B790" s="78">
        <f>MAX(-0.2,MIN(0.5,_xlfn.NORM.INV(RAND(),$B$4,$B$5)))</f>
        <v/>
      </c>
      <c r="C790" s="78">
        <f>MAX(0.01,MIN(0.6,_xlfn.NORM.INV(RAND(),$B$6,$B$7)))</f>
        <v/>
      </c>
      <c r="D790" s="78">
        <f>MAX(0,MIN(0.05,_xlfn.NORM.INV(RAND(),$B$10,$B$11)))</f>
        <v/>
      </c>
      <c r="E790" s="78">
        <f>MAX(D790+0.01,MAX(0.03,MIN(0.3,_xlfn.NORM.INV(RAND(),$B$8,$B$9))))</f>
        <v/>
      </c>
      <c r="F790" s="79">
        <f>MAX(3,MIN(25,_xlfn.NORM.INV(RAND(),$B$12,$B$13)))</f>
        <v/>
      </c>
      <c r="G790" s="77">
        <f>SUMPRODUCT($B$14*((C790-$B$17)*(1-$B$15)+$B$17-$B$16)*(1+B790)^{1,2,3,4,5}/((1+E790)^{0.5,1.5,2.5,3.5,4.5}))</f>
        <v/>
      </c>
      <c r="H790" s="77">
        <f>(($B$14*(1+B790)^5*((C790-$B$17)*(1-$B$15)+$B$17-$B$16)*(1+D790)/MAX(E790-D790,0.000001))*$B$21+($B$14*(1+B790)^5*C790*F790)*(1-$B$21))/((1+E790)^4.5)</f>
        <v/>
      </c>
      <c r="I790" s="77">
        <f>G790+H790+$B$18-$B$19</f>
        <v/>
      </c>
      <c r="J790" s="80">
        <f>IF($B$20=0,0,I790/$B$20)</f>
        <v/>
      </c>
    </row>
    <row r="791">
      <c r="A791" s="12" t="n">
        <v>725</v>
      </c>
      <c r="B791" s="11">
        <f>MAX(-0.2,MIN(0.5,_xlfn.NORM.INV(RAND(),$B$4,$B$5)))</f>
        <v/>
      </c>
      <c r="C791" s="11">
        <f>MAX(0.01,MIN(0.6,_xlfn.NORM.INV(RAND(),$B$6,$B$7)))</f>
        <v/>
      </c>
      <c r="D791" s="11">
        <f>MAX(0,MIN(0.05,_xlfn.NORM.INV(RAND(),$B$10,$B$11)))</f>
        <v/>
      </c>
      <c r="E791" s="11">
        <f>MAX(D791+0.01,MAX(0.03,MIN(0.3,_xlfn.NORM.INV(RAND(),$B$8,$B$9))))</f>
        <v/>
      </c>
      <c r="F791" s="75">
        <f>MAX(3,MIN(25,_xlfn.NORM.INV(RAND(),$B$12,$B$13)))</f>
        <v/>
      </c>
      <c r="G791" s="12">
        <f>SUMPRODUCT($B$14*((C791-$B$17)*(1-$B$15)+$B$17-$B$16)*(1+B791)^{1,2,3,4,5}/((1+E791)^{0.5,1.5,2.5,3.5,4.5}))</f>
        <v/>
      </c>
      <c r="H791" s="12">
        <f>(($B$14*(1+B791)^5*((C791-$B$17)*(1-$B$15)+$B$17-$B$16)*(1+D791)/MAX(E791-D791,0.000001))*$B$21+($B$14*(1+B791)^5*C791*F791)*(1-$B$21))/((1+E791)^4.5)</f>
        <v/>
      </c>
      <c r="I791" s="12">
        <f>G791+H791+$B$18-$B$19</f>
        <v/>
      </c>
      <c r="J791" s="76">
        <f>IF($B$20=0,0,I791/$B$20)</f>
        <v/>
      </c>
    </row>
    <row r="792">
      <c r="A792" s="77" t="n">
        <v>726</v>
      </c>
      <c r="B792" s="78">
        <f>MAX(-0.2,MIN(0.5,_xlfn.NORM.INV(RAND(),$B$4,$B$5)))</f>
        <v/>
      </c>
      <c r="C792" s="78">
        <f>MAX(0.01,MIN(0.6,_xlfn.NORM.INV(RAND(),$B$6,$B$7)))</f>
        <v/>
      </c>
      <c r="D792" s="78">
        <f>MAX(0,MIN(0.05,_xlfn.NORM.INV(RAND(),$B$10,$B$11)))</f>
        <v/>
      </c>
      <c r="E792" s="78">
        <f>MAX(D792+0.01,MAX(0.03,MIN(0.3,_xlfn.NORM.INV(RAND(),$B$8,$B$9))))</f>
        <v/>
      </c>
      <c r="F792" s="79">
        <f>MAX(3,MIN(25,_xlfn.NORM.INV(RAND(),$B$12,$B$13)))</f>
        <v/>
      </c>
      <c r="G792" s="77">
        <f>SUMPRODUCT($B$14*((C792-$B$17)*(1-$B$15)+$B$17-$B$16)*(1+B792)^{1,2,3,4,5}/((1+E792)^{0.5,1.5,2.5,3.5,4.5}))</f>
        <v/>
      </c>
      <c r="H792" s="77">
        <f>(($B$14*(1+B792)^5*((C792-$B$17)*(1-$B$15)+$B$17-$B$16)*(1+D792)/MAX(E792-D792,0.000001))*$B$21+($B$14*(1+B792)^5*C792*F792)*(1-$B$21))/((1+E792)^4.5)</f>
        <v/>
      </c>
      <c r="I792" s="77">
        <f>G792+H792+$B$18-$B$19</f>
        <v/>
      </c>
      <c r="J792" s="80">
        <f>IF($B$20=0,0,I792/$B$20)</f>
        <v/>
      </c>
    </row>
    <row r="793">
      <c r="A793" s="12" t="n">
        <v>727</v>
      </c>
      <c r="B793" s="11">
        <f>MAX(-0.2,MIN(0.5,_xlfn.NORM.INV(RAND(),$B$4,$B$5)))</f>
        <v/>
      </c>
      <c r="C793" s="11">
        <f>MAX(0.01,MIN(0.6,_xlfn.NORM.INV(RAND(),$B$6,$B$7)))</f>
        <v/>
      </c>
      <c r="D793" s="11">
        <f>MAX(0,MIN(0.05,_xlfn.NORM.INV(RAND(),$B$10,$B$11)))</f>
        <v/>
      </c>
      <c r="E793" s="11">
        <f>MAX(D793+0.01,MAX(0.03,MIN(0.3,_xlfn.NORM.INV(RAND(),$B$8,$B$9))))</f>
        <v/>
      </c>
      <c r="F793" s="75">
        <f>MAX(3,MIN(25,_xlfn.NORM.INV(RAND(),$B$12,$B$13)))</f>
        <v/>
      </c>
      <c r="G793" s="12">
        <f>SUMPRODUCT($B$14*((C793-$B$17)*(1-$B$15)+$B$17-$B$16)*(1+B793)^{1,2,3,4,5}/((1+E793)^{0.5,1.5,2.5,3.5,4.5}))</f>
        <v/>
      </c>
      <c r="H793" s="12">
        <f>(($B$14*(1+B793)^5*((C793-$B$17)*(1-$B$15)+$B$17-$B$16)*(1+D793)/MAX(E793-D793,0.000001))*$B$21+($B$14*(1+B793)^5*C793*F793)*(1-$B$21))/((1+E793)^4.5)</f>
        <v/>
      </c>
      <c r="I793" s="12">
        <f>G793+H793+$B$18-$B$19</f>
        <v/>
      </c>
      <c r="J793" s="76">
        <f>IF($B$20=0,0,I793/$B$20)</f>
        <v/>
      </c>
    </row>
    <row r="794">
      <c r="A794" s="77" t="n">
        <v>728</v>
      </c>
      <c r="B794" s="78">
        <f>MAX(-0.2,MIN(0.5,_xlfn.NORM.INV(RAND(),$B$4,$B$5)))</f>
        <v/>
      </c>
      <c r="C794" s="78">
        <f>MAX(0.01,MIN(0.6,_xlfn.NORM.INV(RAND(),$B$6,$B$7)))</f>
        <v/>
      </c>
      <c r="D794" s="78">
        <f>MAX(0,MIN(0.05,_xlfn.NORM.INV(RAND(),$B$10,$B$11)))</f>
        <v/>
      </c>
      <c r="E794" s="78">
        <f>MAX(D794+0.01,MAX(0.03,MIN(0.3,_xlfn.NORM.INV(RAND(),$B$8,$B$9))))</f>
        <v/>
      </c>
      <c r="F794" s="79">
        <f>MAX(3,MIN(25,_xlfn.NORM.INV(RAND(),$B$12,$B$13)))</f>
        <v/>
      </c>
      <c r="G794" s="77">
        <f>SUMPRODUCT($B$14*((C794-$B$17)*(1-$B$15)+$B$17-$B$16)*(1+B794)^{1,2,3,4,5}/((1+E794)^{0.5,1.5,2.5,3.5,4.5}))</f>
        <v/>
      </c>
      <c r="H794" s="77">
        <f>(($B$14*(1+B794)^5*((C794-$B$17)*(1-$B$15)+$B$17-$B$16)*(1+D794)/MAX(E794-D794,0.000001))*$B$21+($B$14*(1+B794)^5*C794*F794)*(1-$B$21))/((1+E794)^4.5)</f>
        <v/>
      </c>
      <c r="I794" s="77">
        <f>G794+H794+$B$18-$B$19</f>
        <v/>
      </c>
      <c r="J794" s="80">
        <f>IF($B$20=0,0,I794/$B$20)</f>
        <v/>
      </c>
    </row>
    <row r="795">
      <c r="A795" s="12" t="n">
        <v>729</v>
      </c>
      <c r="B795" s="11">
        <f>MAX(-0.2,MIN(0.5,_xlfn.NORM.INV(RAND(),$B$4,$B$5)))</f>
        <v/>
      </c>
      <c r="C795" s="11">
        <f>MAX(0.01,MIN(0.6,_xlfn.NORM.INV(RAND(),$B$6,$B$7)))</f>
        <v/>
      </c>
      <c r="D795" s="11">
        <f>MAX(0,MIN(0.05,_xlfn.NORM.INV(RAND(),$B$10,$B$11)))</f>
        <v/>
      </c>
      <c r="E795" s="11">
        <f>MAX(D795+0.01,MAX(0.03,MIN(0.3,_xlfn.NORM.INV(RAND(),$B$8,$B$9))))</f>
        <v/>
      </c>
      <c r="F795" s="75">
        <f>MAX(3,MIN(25,_xlfn.NORM.INV(RAND(),$B$12,$B$13)))</f>
        <v/>
      </c>
      <c r="G795" s="12">
        <f>SUMPRODUCT($B$14*((C795-$B$17)*(1-$B$15)+$B$17-$B$16)*(1+B795)^{1,2,3,4,5}/((1+E795)^{0.5,1.5,2.5,3.5,4.5}))</f>
        <v/>
      </c>
      <c r="H795" s="12">
        <f>(($B$14*(1+B795)^5*((C795-$B$17)*(1-$B$15)+$B$17-$B$16)*(1+D795)/MAX(E795-D795,0.000001))*$B$21+($B$14*(1+B795)^5*C795*F795)*(1-$B$21))/((1+E795)^4.5)</f>
        <v/>
      </c>
      <c r="I795" s="12">
        <f>G795+H795+$B$18-$B$19</f>
        <v/>
      </c>
      <c r="J795" s="76">
        <f>IF($B$20=0,0,I795/$B$20)</f>
        <v/>
      </c>
    </row>
    <row r="796">
      <c r="A796" s="77" t="n">
        <v>730</v>
      </c>
      <c r="B796" s="78">
        <f>MAX(-0.2,MIN(0.5,_xlfn.NORM.INV(RAND(),$B$4,$B$5)))</f>
        <v/>
      </c>
      <c r="C796" s="78">
        <f>MAX(0.01,MIN(0.6,_xlfn.NORM.INV(RAND(),$B$6,$B$7)))</f>
        <v/>
      </c>
      <c r="D796" s="78">
        <f>MAX(0,MIN(0.05,_xlfn.NORM.INV(RAND(),$B$10,$B$11)))</f>
        <v/>
      </c>
      <c r="E796" s="78">
        <f>MAX(D796+0.01,MAX(0.03,MIN(0.3,_xlfn.NORM.INV(RAND(),$B$8,$B$9))))</f>
        <v/>
      </c>
      <c r="F796" s="79">
        <f>MAX(3,MIN(25,_xlfn.NORM.INV(RAND(),$B$12,$B$13)))</f>
        <v/>
      </c>
      <c r="G796" s="77">
        <f>SUMPRODUCT($B$14*((C796-$B$17)*(1-$B$15)+$B$17-$B$16)*(1+B796)^{1,2,3,4,5}/((1+E796)^{0.5,1.5,2.5,3.5,4.5}))</f>
        <v/>
      </c>
      <c r="H796" s="77">
        <f>(($B$14*(1+B796)^5*((C796-$B$17)*(1-$B$15)+$B$17-$B$16)*(1+D796)/MAX(E796-D796,0.000001))*$B$21+($B$14*(1+B796)^5*C796*F796)*(1-$B$21))/((1+E796)^4.5)</f>
        <v/>
      </c>
      <c r="I796" s="77">
        <f>G796+H796+$B$18-$B$19</f>
        <v/>
      </c>
      <c r="J796" s="80">
        <f>IF($B$20=0,0,I796/$B$20)</f>
        <v/>
      </c>
    </row>
    <row r="797">
      <c r="A797" s="12" t="n">
        <v>731</v>
      </c>
      <c r="B797" s="11">
        <f>MAX(-0.2,MIN(0.5,_xlfn.NORM.INV(RAND(),$B$4,$B$5)))</f>
        <v/>
      </c>
      <c r="C797" s="11">
        <f>MAX(0.01,MIN(0.6,_xlfn.NORM.INV(RAND(),$B$6,$B$7)))</f>
        <v/>
      </c>
      <c r="D797" s="11">
        <f>MAX(0,MIN(0.05,_xlfn.NORM.INV(RAND(),$B$10,$B$11)))</f>
        <v/>
      </c>
      <c r="E797" s="11">
        <f>MAX(D797+0.01,MAX(0.03,MIN(0.3,_xlfn.NORM.INV(RAND(),$B$8,$B$9))))</f>
        <v/>
      </c>
      <c r="F797" s="75">
        <f>MAX(3,MIN(25,_xlfn.NORM.INV(RAND(),$B$12,$B$13)))</f>
        <v/>
      </c>
      <c r="G797" s="12">
        <f>SUMPRODUCT($B$14*((C797-$B$17)*(1-$B$15)+$B$17-$B$16)*(1+B797)^{1,2,3,4,5}/((1+E797)^{0.5,1.5,2.5,3.5,4.5}))</f>
        <v/>
      </c>
      <c r="H797" s="12">
        <f>(($B$14*(1+B797)^5*((C797-$B$17)*(1-$B$15)+$B$17-$B$16)*(1+D797)/MAX(E797-D797,0.000001))*$B$21+($B$14*(1+B797)^5*C797*F797)*(1-$B$21))/((1+E797)^4.5)</f>
        <v/>
      </c>
      <c r="I797" s="12">
        <f>G797+H797+$B$18-$B$19</f>
        <v/>
      </c>
      <c r="J797" s="76">
        <f>IF($B$20=0,0,I797/$B$20)</f>
        <v/>
      </c>
    </row>
    <row r="798">
      <c r="A798" s="77" t="n">
        <v>732</v>
      </c>
      <c r="B798" s="78">
        <f>MAX(-0.2,MIN(0.5,_xlfn.NORM.INV(RAND(),$B$4,$B$5)))</f>
        <v/>
      </c>
      <c r="C798" s="78">
        <f>MAX(0.01,MIN(0.6,_xlfn.NORM.INV(RAND(),$B$6,$B$7)))</f>
        <v/>
      </c>
      <c r="D798" s="78">
        <f>MAX(0,MIN(0.05,_xlfn.NORM.INV(RAND(),$B$10,$B$11)))</f>
        <v/>
      </c>
      <c r="E798" s="78">
        <f>MAX(D798+0.01,MAX(0.03,MIN(0.3,_xlfn.NORM.INV(RAND(),$B$8,$B$9))))</f>
        <v/>
      </c>
      <c r="F798" s="79">
        <f>MAX(3,MIN(25,_xlfn.NORM.INV(RAND(),$B$12,$B$13)))</f>
        <v/>
      </c>
      <c r="G798" s="77">
        <f>SUMPRODUCT($B$14*((C798-$B$17)*(1-$B$15)+$B$17-$B$16)*(1+B798)^{1,2,3,4,5}/((1+E798)^{0.5,1.5,2.5,3.5,4.5}))</f>
        <v/>
      </c>
      <c r="H798" s="77">
        <f>(($B$14*(1+B798)^5*((C798-$B$17)*(1-$B$15)+$B$17-$B$16)*(1+D798)/MAX(E798-D798,0.000001))*$B$21+($B$14*(1+B798)^5*C798*F798)*(1-$B$21))/((1+E798)^4.5)</f>
        <v/>
      </c>
      <c r="I798" s="77">
        <f>G798+H798+$B$18-$B$19</f>
        <v/>
      </c>
      <c r="J798" s="80">
        <f>IF($B$20=0,0,I798/$B$20)</f>
        <v/>
      </c>
    </row>
    <row r="799">
      <c r="A799" s="12" t="n">
        <v>733</v>
      </c>
      <c r="B799" s="11">
        <f>MAX(-0.2,MIN(0.5,_xlfn.NORM.INV(RAND(),$B$4,$B$5)))</f>
        <v/>
      </c>
      <c r="C799" s="11">
        <f>MAX(0.01,MIN(0.6,_xlfn.NORM.INV(RAND(),$B$6,$B$7)))</f>
        <v/>
      </c>
      <c r="D799" s="11">
        <f>MAX(0,MIN(0.05,_xlfn.NORM.INV(RAND(),$B$10,$B$11)))</f>
        <v/>
      </c>
      <c r="E799" s="11">
        <f>MAX(D799+0.01,MAX(0.03,MIN(0.3,_xlfn.NORM.INV(RAND(),$B$8,$B$9))))</f>
        <v/>
      </c>
      <c r="F799" s="75">
        <f>MAX(3,MIN(25,_xlfn.NORM.INV(RAND(),$B$12,$B$13)))</f>
        <v/>
      </c>
      <c r="G799" s="12">
        <f>SUMPRODUCT($B$14*((C799-$B$17)*(1-$B$15)+$B$17-$B$16)*(1+B799)^{1,2,3,4,5}/((1+E799)^{0.5,1.5,2.5,3.5,4.5}))</f>
        <v/>
      </c>
      <c r="H799" s="12">
        <f>(($B$14*(1+B799)^5*((C799-$B$17)*(1-$B$15)+$B$17-$B$16)*(1+D799)/MAX(E799-D799,0.000001))*$B$21+($B$14*(1+B799)^5*C799*F799)*(1-$B$21))/((1+E799)^4.5)</f>
        <v/>
      </c>
      <c r="I799" s="12">
        <f>G799+H799+$B$18-$B$19</f>
        <v/>
      </c>
      <c r="J799" s="76">
        <f>IF($B$20=0,0,I799/$B$20)</f>
        <v/>
      </c>
    </row>
    <row r="800">
      <c r="A800" s="77" t="n">
        <v>734</v>
      </c>
      <c r="B800" s="78">
        <f>MAX(-0.2,MIN(0.5,_xlfn.NORM.INV(RAND(),$B$4,$B$5)))</f>
        <v/>
      </c>
      <c r="C800" s="78">
        <f>MAX(0.01,MIN(0.6,_xlfn.NORM.INV(RAND(),$B$6,$B$7)))</f>
        <v/>
      </c>
      <c r="D800" s="78">
        <f>MAX(0,MIN(0.05,_xlfn.NORM.INV(RAND(),$B$10,$B$11)))</f>
        <v/>
      </c>
      <c r="E800" s="78">
        <f>MAX(D800+0.01,MAX(0.03,MIN(0.3,_xlfn.NORM.INV(RAND(),$B$8,$B$9))))</f>
        <v/>
      </c>
      <c r="F800" s="79">
        <f>MAX(3,MIN(25,_xlfn.NORM.INV(RAND(),$B$12,$B$13)))</f>
        <v/>
      </c>
      <c r="G800" s="77">
        <f>SUMPRODUCT($B$14*((C800-$B$17)*(1-$B$15)+$B$17-$B$16)*(1+B800)^{1,2,3,4,5}/((1+E800)^{0.5,1.5,2.5,3.5,4.5}))</f>
        <v/>
      </c>
      <c r="H800" s="77">
        <f>(($B$14*(1+B800)^5*((C800-$B$17)*(1-$B$15)+$B$17-$B$16)*(1+D800)/MAX(E800-D800,0.000001))*$B$21+($B$14*(1+B800)^5*C800*F800)*(1-$B$21))/((1+E800)^4.5)</f>
        <v/>
      </c>
      <c r="I800" s="77">
        <f>G800+H800+$B$18-$B$19</f>
        <v/>
      </c>
      <c r="J800" s="80">
        <f>IF($B$20=0,0,I800/$B$20)</f>
        <v/>
      </c>
    </row>
    <row r="801">
      <c r="A801" s="12" t="n">
        <v>735</v>
      </c>
      <c r="B801" s="11">
        <f>MAX(-0.2,MIN(0.5,_xlfn.NORM.INV(RAND(),$B$4,$B$5)))</f>
        <v/>
      </c>
      <c r="C801" s="11">
        <f>MAX(0.01,MIN(0.6,_xlfn.NORM.INV(RAND(),$B$6,$B$7)))</f>
        <v/>
      </c>
      <c r="D801" s="11">
        <f>MAX(0,MIN(0.05,_xlfn.NORM.INV(RAND(),$B$10,$B$11)))</f>
        <v/>
      </c>
      <c r="E801" s="11">
        <f>MAX(D801+0.01,MAX(0.03,MIN(0.3,_xlfn.NORM.INV(RAND(),$B$8,$B$9))))</f>
        <v/>
      </c>
      <c r="F801" s="75">
        <f>MAX(3,MIN(25,_xlfn.NORM.INV(RAND(),$B$12,$B$13)))</f>
        <v/>
      </c>
      <c r="G801" s="12">
        <f>SUMPRODUCT($B$14*((C801-$B$17)*(1-$B$15)+$B$17-$B$16)*(1+B801)^{1,2,3,4,5}/((1+E801)^{0.5,1.5,2.5,3.5,4.5}))</f>
        <v/>
      </c>
      <c r="H801" s="12">
        <f>(($B$14*(1+B801)^5*((C801-$B$17)*(1-$B$15)+$B$17-$B$16)*(1+D801)/MAX(E801-D801,0.000001))*$B$21+($B$14*(1+B801)^5*C801*F801)*(1-$B$21))/((1+E801)^4.5)</f>
        <v/>
      </c>
      <c r="I801" s="12">
        <f>G801+H801+$B$18-$B$19</f>
        <v/>
      </c>
      <c r="J801" s="76">
        <f>IF($B$20=0,0,I801/$B$20)</f>
        <v/>
      </c>
    </row>
    <row r="802">
      <c r="A802" s="77" t="n">
        <v>736</v>
      </c>
      <c r="B802" s="78">
        <f>MAX(-0.2,MIN(0.5,_xlfn.NORM.INV(RAND(),$B$4,$B$5)))</f>
        <v/>
      </c>
      <c r="C802" s="78">
        <f>MAX(0.01,MIN(0.6,_xlfn.NORM.INV(RAND(),$B$6,$B$7)))</f>
        <v/>
      </c>
      <c r="D802" s="78">
        <f>MAX(0,MIN(0.05,_xlfn.NORM.INV(RAND(),$B$10,$B$11)))</f>
        <v/>
      </c>
      <c r="E802" s="78">
        <f>MAX(D802+0.01,MAX(0.03,MIN(0.3,_xlfn.NORM.INV(RAND(),$B$8,$B$9))))</f>
        <v/>
      </c>
      <c r="F802" s="79">
        <f>MAX(3,MIN(25,_xlfn.NORM.INV(RAND(),$B$12,$B$13)))</f>
        <v/>
      </c>
      <c r="G802" s="77">
        <f>SUMPRODUCT($B$14*((C802-$B$17)*(1-$B$15)+$B$17-$B$16)*(1+B802)^{1,2,3,4,5}/((1+E802)^{0.5,1.5,2.5,3.5,4.5}))</f>
        <v/>
      </c>
      <c r="H802" s="77">
        <f>(($B$14*(1+B802)^5*((C802-$B$17)*(1-$B$15)+$B$17-$B$16)*(1+D802)/MAX(E802-D802,0.000001))*$B$21+($B$14*(1+B802)^5*C802*F802)*(1-$B$21))/((1+E802)^4.5)</f>
        <v/>
      </c>
      <c r="I802" s="77">
        <f>G802+H802+$B$18-$B$19</f>
        <v/>
      </c>
      <c r="J802" s="80">
        <f>IF($B$20=0,0,I802/$B$20)</f>
        <v/>
      </c>
    </row>
    <row r="803">
      <c r="A803" s="12" t="n">
        <v>737</v>
      </c>
      <c r="B803" s="11">
        <f>MAX(-0.2,MIN(0.5,_xlfn.NORM.INV(RAND(),$B$4,$B$5)))</f>
        <v/>
      </c>
      <c r="C803" s="11">
        <f>MAX(0.01,MIN(0.6,_xlfn.NORM.INV(RAND(),$B$6,$B$7)))</f>
        <v/>
      </c>
      <c r="D803" s="11">
        <f>MAX(0,MIN(0.05,_xlfn.NORM.INV(RAND(),$B$10,$B$11)))</f>
        <v/>
      </c>
      <c r="E803" s="11">
        <f>MAX(D803+0.01,MAX(0.03,MIN(0.3,_xlfn.NORM.INV(RAND(),$B$8,$B$9))))</f>
        <v/>
      </c>
      <c r="F803" s="75">
        <f>MAX(3,MIN(25,_xlfn.NORM.INV(RAND(),$B$12,$B$13)))</f>
        <v/>
      </c>
      <c r="G803" s="12">
        <f>SUMPRODUCT($B$14*((C803-$B$17)*(1-$B$15)+$B$17-$B$16)*(1+B803)^{1,2,3,4,5}/((1+E803)^{0.5,1.5,2.5,3.5,4.5}))</f>
        <v/>
      </c>
      <c r="H803" s="12">
        <f>(($B$14*(1+B803)^5*((C803-$B$17)*(1-$B$15)+$B$17-$B$16)*(1+D803)/MAX(E803-D803,0.000001))*$B$21+($B$14*(1+B803)^5*C803*F803)*(1-$B$21))/((1+E803)^4.5)</f>
        <v/>
      </c>
      <c r="I803" s="12">
        <f>G803+H803+$B$18-$B$19</f>
        <v/>
      </c>
      <c r="J803" s="76">
        <f>IF($B$20=0,0,I803/$B$20)</f>
        <v/>
      </c>
    </row>
    <row r="804">
      <c r="A804" s="77" t="n">
        <v>738</v>
      </c>
      <c r="B804" s="78">
        <f>MAX(-0.2,MIN(0.5,_xlfn.NORM.INV(RAND(),$B$4,$B$5)))</f>
        <v/>
      </c>
      <c r="C804" s="78">
        <f>MAX(0.01,MIN(0.6,_xlfn.NORM.INV(RAND(),$B$6,$B$7)))</f>
        <v/>
      </c>
      <c r="D804" s="78">
        <f>MAX(0,MIN(0.05,_xlfn.NORM.INV(RAND(),$B$10,$B$11)))</f>
        <v/>
      </c>
      <c r="E804" s="78">
        <f>MAX(D804+0.01,MAX(0.03,MIN(0.3,_xlfn.NORM.INV(RAND(),$B$8,$B$9))))</f>
        <v/>
      </c>
      <c r="F804" s="79">
        <f>MAX(3,MIN(25,_xlfn.NORM.INV(RAND(),$B$12,$B$13)))</f>
        <v/>
      </c>
      <c r="G804" s="77">
        <f>SUMPRODUCT($B$14*((C804-$B$17)*(1-$B$15)+$B$17-$B$16)*(1+B804)^{1,2,3,4,5}/((1+E804)^{0.5,1.5,2.5,3.5,4.5}))</f>
        <v/>
      </c>
      <c r="H804" s="77">
        <f>(($B$14*(1+B804)^5*((C804-$B$17)*(1-$B$15)+$B$17-$B$16)*(1+D804)/MAX(E804-D804,0.000001))*$B$21+($B$14*(1+B804)^5*C804*F804)*(1-$B$21))/((1+E804)^4.5)</f>
        <v/>
      </c>
      <c r="I804" s="77">
        <f>G804+H804+$B$18-$B$19</f>
        <v/>
      </c>
      <c r="J804" s="80">
        <f>IF($B$20=0,0,I804/$B$20)</f>
        <v/>
      </c>
    </row>
    <row r="805">
      <c r="A805" s="12" t="n">
        <v>739</v>
      </c>
      <c r="B805" s="11">
        <f>MAX(-0.2,MIN(0.5,_xlfn.NORM.INV(RAND(),$B$4,$B$5)))</f>
        <v/>
      </c>
      <c r="C805" s="11">
        <f>MAX(0.01,MIN(0.6,_xlfn.NORM.INV(RAND(),$B$6,$B$7)))</f>
        <v/>
      </c>
      <c r="D805" s="11">
        <f>MAX(0,MIN(0.05,_xlfn.NORM.INV(RAND(),$B$10,$B$11)))</f>
        <v/>
      </c>
      <c r="E805" s="11">
        <f>MAX(D805+0.01,MAX(0.03,MIN(0.3,_xlfn.NORM.INV(RAND(),$B$8,$B$9))))</f>
        <v/>
      </c>
      <c r="F805" s="75">
        <f>MAX(3,MIN(25,_xlfn.NORM.INV(RAND(),$B$12,$B$13)))</f>
        <v/>
      </c>
      <c r="G805" s="12">
        <f>SUMPRODUCT($B$14*((C805-$B$17)*(1-$B$15)+$B$17-$B$16)*(1+B805)^{1,2,3,4,5}/((1+E805)^{0.5,1.5,2.5,3.5,4.5}))</f>
        <v/>
      </c>
      <c r="H805" s="12">
        <f>(($B$14*(1+B805)^5*((C805-$B$17)*(1-$B$15)+$B$17-$B$16)*(1+D805)/MAX(E805-D805,0.000001))*$B$21+($B$14*(1+B805)^5*C805*F805)*(1-$B$21))/((1+E805)^4.5)</f>
        <v/>
      </c>
      <c r="I805" s="12">
        <f>G805+H805+$B$18-$B$19</f>
        <v/>
      </c>
      <c r="J805" s="76">
        <f>IF($B$20=0,0,I805/$B$20)</f>
        <v/>
      </c>
    </row>
    <row r="806">
      <c r="A806" s="77" t="n">
        <v>740</v>
      </c>
      <c r="B806" s="78">
        <f>MAX(-0.2,MIN(0.5,_xlfn.NORM.INV(RAND(),$B$4,$B$5)))</f>
        <v/>
      </c>
      <c r="C806" s="78">
        <f>MAX(0.01,MIN(0.6,_xlfn.NORM.INV(RAND(),$B$6,$B$7)))</f>
        <v/>
      </c>
      <c r="D806" s="78">
        <f>MAX(0,MIN(0.05,_xlfn.NORM.INV(RAND(),$B$10,$B$11)))</f>
        <v/>
      </c>
      <c r="E806" s="78">
        <f>MAX(D806+0.01,MAX(0.03,MIN(0.3,_xlfn.NORM.INV(RAND(),$B$8,$B$9))))</f>
        <v/>
      </c>
      <c r="F806" s="79">
        <f>MAX(3,MIN(25,_xlfn.NORM.INV(RAND(),$B$12,$B$13)))</f>
        <v/>
      </c>
      <c r="G806" s="77">
        <f>SUMPRODUCT($B$14*((C806-$B$17)*(1-$B$15)+$B$17-$B$16)*(1+B806)^{1,2,3,4,5}/((1+E806)^{0.5,1.5,2.5,3.5,4.5}))</f>
        <v/>
      </c>
      <c r="H806" s="77">
        <f>(($B$14*(1+B806)^5*((C806-$B$17)*(1-$B$15)+$B$17-$B$16)*(1+D806)/MAX(E806-D806,0.000001))*$B$21+($B$14*(1+B806)^5*C806*F806)*(1-$B$21))/((1+E806)^4.5)</f>
        <v/>
      </c>
      <c r="I806" s="77">
        <f>G806+H806+$B$18-$B$19</f>
        <v/>
      </c>
      <c r="J806" s="80">
        <f>IF($B$20=0,0,I806/$B$20)</f>
        <v/>
      </c>
    </row>
    <row r="807">
      <c r="A807" s="12" t="n">
        <v>741</v>
      </c>
      <c r="B807" s="11">
        <f>MAX(-0.2,MIN(0.5,_xlfn.NORM.INV(RAND(),$B$4,$B$5)))</f>
        <v/>
      </c>
      <c r="C807" s="11">
        <f>MAX(0.01,MIN(0.6,_xlfn.NORM.INV(RAND(),$B$6,$B$7)))</f>
        <v/>
      </c>
      <c r="D807" s="11">
        <f>MAX(0,MIN(0.05,_xlfn.NORM.INV(RAND(),$B$10,$B$11)))</f>
        <v/>
      </c>
      <c r="E807" s="11">
        <f>MAX(D807+0.01,MAX(0.03,MIN(0.3,_xlfn.NORM.INV(RAND(),$B$8,$B$9))))</f>
        <v/>
      </c>
      <c r="F807" s="75">
        <f>MAX(3,MIN(25,_xlfn.NORM.INV(RAND(),$B$12,$B$13)))</f>
        <v/>
      </c>
      <c r="G807" s="12">
        <f>SUMPRODUCT($B$14*((C807-$B$17)*(1-$B$15)+$B$17-$B$16)*(1+B807)^{1,2,3,4,5}/((1+E807)^{0.5,1.5,2.5,3.5,4.5}))</f>
        <v/>
      </c>
      <c r="H807" s="12">
        <f>(($B$14*(1+B807)^5*((C807-$B$17)*(1-$B$15)+$B$17-$B$16)*(1+D807)/MAX(E807-D807,0.000001))*$B$21+($B$14*(1+B807)^5*C807*F807)*(1-$B$21))/((1+E807)^4.5)</f>
        <v/>
      </c>
      <c r="I807" s="12">
        <f>G807+H807+$B$18-$B$19</f>
        <v/>
      </c>
      <c r="J807" s="76">
        <f>IF($B$20=0,0,I807/$B$20)</f>
        <v/>
      </c>
    </row>
    <row r="808">
      <c r="A808" s="77" t="n">
        <v>742</v>
      </c>
      <c r="B808" s="78">
        <f>MAX(-0.2,MIN(0.5,_xlfn.NORM.INV(RAND(),$B$4,$B$5)))</f>
        <v/>
      </c>
      <c r="C808" s="78">
        <f>MAX(0.01,MIN(0.6,_xlfn.NORM.INV(RAND(),$B$6,$B$7)))</f>
        <v/>
      </c>
      <c r="D808" s="78">
        <f>MAX(0,MIN(0.05,_xlfn.NORM.INV(RAND(),$B$10,$B$11)))</f>
        <v/>
      </c>
      <c r="E808" s="78">
        <f>MAX(D808+0.01,MAX(0.03,MIN(0.3,_xlfn.NORM.INV(RAND(),$B$8,$B$9))))</f>
        <v/>
      </c>
      <c r="F808" s="79">
        <f>MAX(3,MIN(25,_xlfn.NORM.INV(RAND(),$B$12,$B$13)))</f>
        <v/>
      </c>
      <c r="G808" s="77">
        <f>SUMPRODUCT($B$14*((C808-$B$17)*(1-$B$15)+$B$17-$B$16)*(1+B808)^{1,2,3,4,5}/((1+E808)^{0.5,1.5,2.5,3.5,4.5}))</f>
        <v/>
      </c>
      <c r="H808" s="77">
        <f>(($B$14*(1+B808)^5*((C808-$B$17)*(1-$B$15)+$B$17-$B$16)*(1+D808)/MAX(E808-D808,0.000001))*$B$21+($B$14*(1+B808)^5*C808*F808)*(1-$B$21))/((1+E808)^4.5)</f>
        <v/>
      </c>
      <c r="I808" s="77">
        <f>G808+H808+$B$18-$B$19</f>
        <v/>
      </c>
      <c r="J808" s="80">
        <f>IF($B$20=0,0,I808/$B$20)</f>
        <v/>
      </c>
    </row>
    <row r="809">
      <c r="A809" s="12" t="n">
        <v>743</v>
      </c>
      <c r="B809" s="11">
        <f>MAX(-0.2,MIN(0.5,_xlfn.NORM.INV(RAND(),$B$4,$B$5)))</f>
        <v/>
      </c>
      <c r="C809" s="11">
        <f>MAX(0.01,MIN(0.6,_xlfn.NORM.INV(RAND(),$B$6,$B$7)))</f>
        <v/>
      </c>
      <c r="D809" s="11">
        <f>MAX(0,MIN(0.05,_xlfn.NORM.INV(RAND(),$B$10,$B$11)))</f>
        <v/>
      </c>
      <c r="E809" s="11">
        <f>MAX(D809+0.01,MAX(0.03,MIN(0.3,_xlfn.NORM.INV(RAND(),$B$8,$B$9))))</f>
        <v/>
      </c>
      <c r="F809" s="75">
        <f>MAX(3,MIN(25,_xlfn.NORM.INV(RAND(),$B$12,$B$13)))</f>
        <v/>
      </c>
      <c r="G809" s="12">
        <f>SUMPRODUCT($B$14*((C809-$B$17)*(1-$B$15)+$B$17-$B$16)*(1+B809)^{1,2,3,4,5}/((1+E809)^{0.5,1.5,2.5,3.5,4.5}))</f>
        <v/>
      </c>
      <c r="H809" s="12">
        <f>(($B$14*(1+B809)^5*((C809-$B$17)*(1-$B$15)+$B$17-$B$16)*(1+D809)/MAX(E809-D809,0.000001))*$B$21+($B$14*(1+B809)^5*C809*F809)*(1-$B$21))/((1+E809)^4.5)</f>
        <v/>
      </c>
      <c r="I809" s="12">
        <f>G809+H809+$B$18-$B$19</f>
        <v/>
      </c>
      <c r="J809" s="76">
        <f>IF($B$20=0,0,I809/$B$20)</f>
        <v/>
      </c>
    </row>
    <row r="810">
      <c r="A810" s="77" t="n">
        <v>744</v>
      </c>
      <c r="B810" s="78">
        <f>MAX(-0.2,MIN(0.5,_xlfn.NORM.INV(RAND(),$B$4,$B$5)))</f>
        <v/>
      </c>
      <c r="C810" s="78">
        <f>MAX(0.01,MIN(0.6,_xlfn.NORM.INV(RAND(),$B$6,$B$7)))</f>
        <v/>
      </c>
      <c r="D810" s="78">
        <f>MAX(0,MIN(0.05,_xlfn.NORM.INV(RAND(),$B$10,$B$11)))</f>
        <v/>
      </c>
      <c r="E810" s="78">
        <f>MAX(D810+0.01,MAX(0.03,MIN(0.3,_xlfn.NORM.INV(RAND(),$B$8,$B$9))))</f>
        <v/>
      </c>
      <c r="F810" s="79">
        <f>MAX(3,MIN(25,_xlfn.NORM.INV(RAND(),$B$12,$B$13)))</f>
        <v/>
      </c>
      <c r="G810" s="77">
        <f>SUMPRODUCT($B$14*((C810-$B$17)*(1-$B$15)+$B$17-$B$16)*(1+B810)^{1,2,3,4,5}/((1+E810)^{0.5,1.5,2.5,3.5,4.5}))</f>
        <v/>
      </c>
      <c r="H810" s="77">
        <f>(($B$14*(1+B810)^5*((C810-$B$17)*(1-$B$15)+$B$17-$B$16)*(1+D810)/MAX(E810-D810,0.000001))*$B$21+($B$14*(1+B810)^5*C810*F810)*(1-$B$21))/((1+E810)^4.5)</f>
        <v/>
      </c>
      <c r="I810" s="77">
        <f>G810+H810+$B$18-$B$19</f>
        <v/>
      </c>
      <c r="J810" s="80">
        <f>IF($B$20=0,0,I810/$B$20)</f>
        <v/>
      </c>
    </row>
    <row r="811">
      <c r="A811" s="12" t="n">
        <v>745</v>
      </c>
      <c r="B811" s="11">
        <f>MAX(-0.2,MIN(0.5,_xlfn.NORM.INV(RAND(),$B$4,$B$5)))</f>
        <v/>
      </c>
      <c r="C811" s="11">
        <f>MAX(0.01,MIN(0.6,_xlfn.NORM.INV(RAND(),$B$6,$B$7)))</f>
        <v/>
      </c>
      <c r="D811" s="11">
        <f>MAX(0,MIN(0.05,_xlfn.NORM.INV(RAND(),$B$10,$B$11)))</f>
        <v/>
      </c>
      <c r="E811" s="11">
        <f>MAX(D811+0.01,MAX(0.03,MIN(0.3,_xlfn.NORM.INV(RAND(),$B$8,$B$9))))</f>
        <v/>
      </c>
      <c r="F811" s="75">
        <f>MAX(3,MIN(25,_xlfn.NORM.INV(RAND(),$B$12,$B$13)))</f>
        <v/>
      </c>
      <c r="G811" s="12">
        <f>SUMPRODUCT($B$14*((C811-$B$17)*(1-$B$15)+$B$17-$B$16)*(1+B811)^{1,2,3,4,5}/((1+E811)^{0.5,1.5,2.5,3.5,4.5}))</f>
        <v/>
      </c>
      <c r="H811" s="12">
        <f>(($B$14*(1+B811)^5*((C811-$B$17)*(1-$B$15)+$B$17-$B$16)*(1+D811)/MAX(E811-D811,0.000001))*$B$21+($B$14*(1+B811)^5*C811*F811)*(1-$B$21))/((1+E811)^4.5)</f>
        <v/>
      </c>
      <c r="I811" s="12">
        <f>G811+H811+$B$18-$B$19</f>
        <v/>
      </c>
      <c r="J811" s="76">
        <f>IF($B$20=0,0,I811/$B$20)</f>
        <v/>
      </c>
    </row>
    <row r="812">
      <c r="A812" s="77" t="n">
        <v>746</v>
      </c>
      <c r="B812" s="78">
        <f>MAX(-0.2,MIN(0.5,_xlfn.NORM.INV(RAND(),$B$4,$B$5)))</f>
        <v/>
      </c>
      <c r="C812" s="78">
        <f>MAX(0.01,MIN(0.6,_xlfn.NORM.INV(RAND(),$B$6,$B$7)))</f>
        <v/>
      </c>
      <c r="D812" s="78">
        <f>MAX(0,MIN(0.05,_xlfn.NORM.INV(RAND(),$B$10,$B$11)))</f>
        <v/>
      </c>
      <c r="E812" s="78">
        <f>MAX(D812+0.01,MAX(0.03,MIN(0.3,_xlfn.NORM.INV(RAND(),$B$8,$B$9))))</f>
        <v/>
      </c>
      <c r="F812" s="79">
        <f>MAX(3,MIN(25,_xlfn.NORM.INV(RAND(),$B$12,$B$13)))</f>
        <v/>
      </c>
      <c r="G812" s="77">
        <f>SUMPRODUCT($B$14*((C812-$B$17)*(1-$B$15)+$B$17-$B$16)*(1+B812)^{1,2,3,4,5}/((1+E812)^{0.5,1.5,2.5,3.5,4.5}))</f>
        <v/>
      </c>
      <c r="H812" s="77">
        <f>(($B$14*(1+B812)^5*((C812-$B$17)*(1-$B$15)+$B$17-$B$16)*(1+D812)/MAX(E812-D812,0.000001))*$B$21+($B$14*(1+B812)^5*C812*F812)*(1-$B$21))/((1+E812)^4.5)</f>
        <v/>
      </c>
      <c r="I812" s="77">
        <f>G812+H812+$B$18-$B$19</f>
        <v/>
      </c>
      <c r="J812" s="80">
        <f>IF($B$20=0,0,I812/$B$20)</f>
        <v/>
      </c>
    </row>
    <row r="813">
      <c r="A813" s="12" t="n">
        <v>747</v>
      </c>
      <c r="B813" s="11">
        <f>MAX(-0.2,MIN(0.5,_xlfn.NORM.INV(RAND(),$B$4,$B$5)))</f>
        <v/>
      </c>
      <c r="C813" s="11">
        <f>MAX(0.01,MIN(0.6,_xlfn.NORM.INV(RAND(),$B$6,$B$7)))</f>
        <v/>
      </c>
      <c r="D813" s="11">
        <f>MAX(0,MIN(0.05,_xlfn.NORM.INV(RAND(),$B$10,$B$11)))</f>
        <v/>
      </c>
      <c r="E813" s="11">
        <f>MAX(D813+0.01,MAX(0.03,MIN(0.3,_xlfn.NORM.INV(RAND(),$B$8,$B$9))))</f>
        <v/>
      </c>
      <c r="F813" s="75">
        <f>MAX(3,MIN(25,_xlfn.NORM.INV(RAND(),$B$12,$B$13)))</f>
        <v/>
      </c>
      <c r="G813" s="12">
        <f>SUMPRODUCT($B$14*((C813-$B$17)*(1-$B$15)+$B$17-$B$16)*(1+B813)^{1,2,3,4,5}/((1+E813)^{0.5,1.5,2.5,3.5,4.5}))</f>
        <v/>
      </c>
      <c r="H813" s="12">
        <f>(($B$14*(1+B813)^5*((C813-$B$17)*(1-$B$15)+$B$17-$B$16)*(1+D813)/MAX(E813-D813,0.000001))*$B$21+($B$14*(1+B813)^5*C813*F813)*(1-$B$21))/((1+E813)^4.5)</f>
        <v/>
      </c>
      <c r="I813" s="12">
        <f>G813+H813+$B$18-$B$19</f>
        <v/>
      </c>
      <c r="J813" s="76">
        <f>IF($B$20=0,0,I813/$B$20)</f>
        <v/>
      </c>
    </row>
    <row r="814">
      <c r="A814" s="77" t="n">
        <v>748</v>
      </c>
      <c r="B814" s="78">
        <f>MAX(-0.2,MIN(0.5,_xlfn.NORM.INV(RAND(),$B$4,$B$5)))</f>
        <v/>
      </c>
      <c r="C814" s="78">
        <f>MAX(0.01,MIN(0.6,_xlfn.NORM.INV(RAND(),$B$6,$B$7)))</f>
        <v/>
      </c>
      <c r="D814" s="78">
        <f>MAX(0,MIN(0.05,_xlfn.NORM.INV(RAND(),$B$10,$B$11)))</f>
        <v/>
      </c>
      <c r="E814" s="78">
        <f>MAX(D814+0.01,MAX(0.03,MIN(0.3,_xlfn.NORM.INV(RAND(),$B$8,$B$9))))</f>
        <v/>
      </c>
      <c r="F814" s="79">
        <f>MAX(3,MIN(25,_xlfn.NORM.INV(RAND(),$B$12,$B$13)))</f>
        <v/>
      </c>
      <c r="G814" s="77">
        <f>SUMPRODUCT($B$14*((C814-$B$17)*(1-$B$15)+$B$17-$B$16)*(1+B814)^{1,2,3,4,5}/((1+E814)^{0.5,1.5,2.5,3.5,4.5}))</f>
        <v/>
      </c>
      <c r="H814" s="77">
        <f>(($B$14*(1+B814)^5*((C814-$B$17)*(1-$B$15)+$B$17-$B$16)*(1+D814)/MAX(E814-D814,0.000001))*$B$21+($B$14*(1+B814)^5*C814*F814)*(1-$B$21))/((1+E814)^4.5)</f>
        <v/>
      </c>
      <c r="I814" s="77">
        <f>G814+H814+$B$18-$B$19</f>
        <v/>
      </c>
      <c r="J814" s="80">
        <f>IF($B$20=0,0,I814/$B$20)</f>
        <v/>
      </c>
    </row>
    <row r="815">
      <c r="A815" s="12" t="n">
        <v>749</v>
      </c>
      <c r="B815" s="11">
        <f>MAX(-0.2,MIN(0.5,_xlfn.NORM.INV(RAND(),$B$4,$B$5)))</f>
        <v/>
      </c>
      <c r="C815" s="11">
        <f>MAX(0.01,MIN(0.6,_xlfn.NORM.INV(RAND(),$B$6,$B$7)))</f>
        <v/>
      </c>
      <c r="D815" s="11">
        <f>MAX(0,MIN(0.05,_xlfn.NORM.INV(RAND(),$B$10,$B$11)))</f>
        <v/>
      </c>
      <c r="E815" s="11">
        <f>MAX(D815+0.01,MAX(0.03,MIN(0.3,_xlfn.NORM.INV(RAND(),$B$8,$B$9))))</f>
        <v/>
      </c>
      <c r="F815" s="75">
        <f>MAX(3,MIN(25,_xlfn.NORM.INV(RAND(),$B$12,$B$13)))</f>
        <v/>
      </c>
      <c r="G815" s="12">
        <f>SUMPRODUCT($B$14*((C815-$B$17)*(1-$B$15)+$B$17-$B$16)*(1+B815)^{1,2,3,4,5}/((1+E815)^{0.5,1.5,2.5,3.5,4.5}))</f>
        <v/>
      </c>
      <c r="H815" s="12">
        <f>(($B$14*(1+B815)^5*((C815-$B$17)*(1-$B$15)+$B$17-$B$16)*(1+D815)/MAX(E815-D815,0.000001))*$B$21+($B$14*(1+B815)^5*C815*F815)*(1-$B$21))/((1+E815)^4.5)</f>
        <v/>
      </c>
      <c r="I815" s="12">
        <f>G815+H815+$B$18-$B$19</f>
        <v/>
      </c>
      <c r="J815" s="76">
        <f>IF($B$20=0,0,I815/$B$20)</f>
        <v/>
      </c>
    </row>
    <row r="816">
      <c r="A816" s="77" t="n">
        <v>750</v>
      </c>
      <c r="B816" s="78">
        <f>MAX(-0.2,MIN(0.5,_xlfn.NORM.INV(RAND(),$B$4,$B$5)))</f>
        <v/>
      </c>
      <c r="C816" s="78">
        <f>MAX(0.01,MIN(0.6,_xlfn.NORM.INV(RAND(),$B$6,$B$7)))</f>
        <v/>
      </c>
      <c r="D816" s="78">
        <f>MAX(0,MIN(0.05,_xlfn.NORM.INV(RAND(),$B$10,$B$11)))</f>
        <v/>
      </c>
      <c r="E816" s="78">
        <f>MAX(D816+0.01,MAX(0.03,MIN(0.3,_xlfn.NORM.INV(RAND(),$B$8,$B$9))))</f>
        <v/>
      </c>
      <c r="F816" s="79">
        <f>MAX(3,MIN(25,_xlfn.NORM.INV(RAND(),$B$12,$B$13)))</f>
        <v/>
      </c>
      <c r="G816" s="77">
        <f>SUMPRODUCT($B$14*((C816-$B$17)*(1-$B$15)+$B$17-$B$16)*(1+B816)^{1,2,3,4,5}/((1+E816)^{0.5,1.5,2.5,3.5,4.5}))</f>
        <v/>
      </c>
      <c r="H816" s="77">
        <f>(($B$14*(1+B816)^5*((C816-$B$17)*(1-$B$15)+$B$17-$B$16)*(1+D816)/MAX(E816-D816,0.000001))*$B$21+($B$14*(1+B816)^5*C816*F816)*(1-$B$21))/((1+E816)^4.5)</f>
        <v/>
      </c>
      <c r="I816" s="77">
        <f>G816+H816+$B$18-$B$19</f>
        <v/>
      </c>
      <c r="J816" s="80">
        <f>IF($B$20=0,0,I816/$B$20)</f>
        <v/>
      </c>
    </row>
    <row r="817">
      <c r="A817" s="12" t="n">
        <v>751</v>
      </c>
      <c r="B817" s="11">
        <f>MAX(-0.2,MIN(0.5,_xlfn.NORM.INV(RAND(),$B$4,$B$5)))</f>
        <v/>
      </c>
      <c r="C817" s="11">
        <f>MAX(0.01,MIN(0.6,_xlfn.NORM.INV(RAND(),$B$6,$B$7)))</f>
        <v/>
      </c>
      <c r="D817" s="11">
        <f>MAX(0,MIN(0.05,_xlfn.NORM.INV(RAND(),$B$10,$B$11)))</f>
        <v/>
      </c>
      <c r="E817" s="11">
        <f>MAX(D817+0.01,MAX(0.03,MIN(0.3,_xlfn.NORM.INV(RAND(),$B$8,$B$9))))</f>
        <v/>
      </c>
      <c r="F817" s="75">
        <f>MAX(3,MIN(25,_xlfn.NORM.INV(RAND(),$B$12,$B$13)))</f>
        <v/>
      </c>
      <c r="G817" s="12">
        <f>SUMPRODUCT($B$14*((C817-$B$17)*(1-$B$15)+$B$17-$B$16)*(1+B817)^{1,2,3,4,5}/((1+E817)^{0.5,1.5,2.5,3.5,4.5}))</f>
        <v/>
      </c>
      <c r="H817" s="12">
        <f>(($B$14*(1+B817)^5*((C817-$B$17)*(1-$B$15)+$B$17-$B$16)*(1+D817)/MAX(E817-D817,0.000001))*$B$21+($B$14*(1+B817)^5*C817*F817)*(1-$B$21))/((1+E817)^4.5)</f>
        <v/>
      </c>
      <c r="I817" s="12">
        <f>G817+H817+$B$18-$B$19</f>
        <v/>
      </c>
      <c r="J817" s="76">
        <f>IF($B$20=0,0,I817/$B$20)</f>
        <v/>
      </c>
    </row>
    <row r="818">
      <c r="A818" s="77" t="n">
        <v>752</v>
      </c>
      <c r="B818" s="78">
        <f>MAX(-0.2,MIN(0.5,_xlfn.NORM.INV(RAND(),$B$4,$B$5)))</f>
        <v/>
      </c>
      <c r="C818" s="78">
        <f>MAX(0.01,MIN(0.6,_xlfn.NORM.INV(RAND(),$B$6,$B$7)))</f>
        <v/>
      </c>
      <c r="D818" s="78">
        <f>MAX(0,MIN(0.05,_xlfn.NORM.INV(RAND(),$B$10,$B$11)))</f>
        <v/>
      </c>
      <c r="E818" s="78">
        <f>MAX(D818+0.01,MAX(0.03,MIN(0.3,_xlfn.NORM.INV(RAND(),$B$8,$B$9))))</f>
        <v/>
      </c>
      <c r="F818" s="79">
        <f>MAX(3,MIN(25,_xlfn.NORM.INV(RAND(),$B$12,$B$13)))</f>
        <v/>
      </c>
      <c r="G818" s="77">
        <f>SUMPRODUCT($B$14*((C818-$B$17)*(1-$B$15)+$B$17-$B$16)*(1+B818)^{1,2,3,4,5}/((1+E818)^{0.5,1.5,2.5,3.5,4.5}))</f>
        <v/>
      </c>
      <c r="H818" s="77">
        <f>(($B$14*(1+B818)^5*((C818-$B$17)*(1-$B$15)+$B$17-$B$16)*(1+D818)/MAX(E818-D818,0.000001))*$B$21+($B$14*(1+B818)^5*C818*F818)*(1-$B$21))/((1+E818)^4.5)</f>
        <v/>
      </c>
      <c r="I818" s="77">
        <f>G818+H818+$B$18-$B$19</f>
        <v/>
      </c>
      <c r="J818" s="80">
        <f>IF($B$20=0,0,I818/$B$20)</f>
        <v/>
      </c>
    </row>
    <row r="819">
      <c r="A819" s="12" t="n">
        <v>753</v>
      </c>
      <c r="B819" s="11">
        <f>MAX(-0.2,MIN(0.5,_xlfn.NORM.INV(RAND(),$B$4,$B$5)))</f>
        <v/>
      </c>
      <c r="C819" s="11">
        <f>MAX(0.01,MIN(0.6,_xlfn.NORM.INV(RAND(),$B$6,$B$7)))</f>
        <v/>
      </c>
      <c r="D819" s="11">
        <f>MAX(0,MIN(0.05,_xlfn.NORM.INV(RAND(),$B$10,$B$11)))</f>
        <v/>
      </c>
      <c r="E819" s="11">
        <f>MAX(D819+0.01,MAX(0.03,MIN(0.3,_xlfn.NORM.INV(RAND(),$B$8,$B$9))))</f>
        <v/>
      </c>
      <c r="F819" s="75">
        <f>MAX(3,MIN(25,_xlfn.NORM.INV(RAND(),$B$12,$B$13)))</f>
        <v/>
      </c>
      <c r="G819" s="12">
        <f>SUMPRODUCT($B$14*((C819-$B$17)*(1-$B$15)+$B$17-$B$16)*(1+B819)^{1,2,3,4,5}/((1+E819)^{0.5,1.5,2.5,3.5,4.5}))</f>
        <v/>
      </c>
      <c r="H819" s="12">
        <f>(($B$14*(1+B819)^5*((C819-$B$17)*(1-$B$15)+$B$17-$B$16)*(1+D819)/MAX(E819-D819,0.000001))*$B$21+($B$14*(1+B819)^5*C819*F819)*(1-$B$21))/((1+E819)^4.5)</f>
        <v/>
      </c>
      <c r="I819" s="12">
        <f>G819+H819+$B$18-$B$19</f>
        <v/>
      </c>
      <c r="J819" s="76">
        <f>IF($B$20=0,0,I819/$B$20)</f>
        <v/>
      </c>
    </row>
    <row r="820">
      <c r="A820" s="77" t="n">
        <v>754</v>
      </c>
      <c r="B820" s="78">
        <f>MAX(-0.2,MIN(0.5,_xlfn.NORM.INV(RAND(),$B$4,$B$5)))</f>
        <v/>
      </c>
      <c r="C820" s="78">
        <f>MAX(0.01,MIN(0.6,_xlfn.NORM.INV(RAND(),$B$6,$B$7)))</f>
        <v/>
      </c>
      <c r="D820" s="78">
        <f>MAX(0,MIN(0.05,_xlfn.NORM.INV(RAND(),$B$10,$B$11)))</f>
        <v/>
      </c>
      <c r="E820" s="78">
        <f>MAX(D820+0.01,MAX(0.03,MIN(0.3,_xlfn.NORM.INV(RAND(),$B$8,$B$9))))</f>
        <v/>
      </c>
      <c r="F820" s="79">
        <f>MAX(3,MIN(25,_xlfn.NORM.INV(RAND(),$B$12,$B$13)))</f>
        <v/>
      </c>
      <c r="G820" s="77">
        <f>SUMPRODUCT($B$14*((C820-$B$17)*(1-$B$15)+$B$17-$B$16)*(1+B820)^{1,2,3,4,5}/((1+E820)^{0.5,1.5,2.5,3.5,4.5}))</f>
        <v/>
      </c>
      <c r="H820" s="77">
        <f>(($B$14*(1+B820)^5*((C820-$B$17)*(1-$B$15)+$B$17-$B$16)*(1+D820)/MAX(E820-D820,0.000001))*$B$21+($B$14*(1+B820)^5*C820*F820)*(1-$B$21))/((1+E820)^4.5)</f>
        <v/>
      </c>
      <c r="I820" s="77">
        <f>G820+H820+$B$18-$B$19</f>
        <v/>
      </c>
      <c r="J820" s="80">
        <f>IF($B$20=0,0,I820/$B$20)</f>
        <v/>
      </c>
    </row>
    <row r="821">
      <c r="A821" s="12" t="n">
        <v>755</v>
      </c>
      <c r="B821" s="11">
        <f>MAX(-0.2,MIN(0.5,_xlfn.NORM.INV(RAND(),$B$4,$B$5)))</f>
        <v/>
      </c>
      <c r="C821" s="11">
        <f>MAX(0.01,MIN(0.6,_xlfn.NORM.INV(RAND(),$B$6,$B$7)))</f>
        <v/>
      </c>
      <c r="D821" s="11">
        <f>MAX(0,MIN(0.05,_xlfn.NORM.INV(RAND(),$B$10,$B$11)))</f>
        <v/>
      </c>
      <c r="E821" s="11">
        <f>MAX(D821+0.01,MAX(0.03,MIN(0.3,_xlfn.NORM.INV(RAND(),$B$8,$B$9))))</f>
        <v/>
      </c>
      <c r="F821" s="75">
        <f>MAX(3,MIN(25,_xlfn.NORM.INV(RAND(),$B$12,$B$13)))</f>
        <v/>
      </c>
      <c r="G821" s="12">
        <f>SUMPRODUCT($B$14*((C821-$B$17)*(1-$B$15)+$B$17-$B$16)*(1+B821)^{1,2,3,4,5}/((1+E821)^{0.5,1.5,2.5,3.5,4.5}))</f>
        <v/>
      </c>
      <c r="H821" s="12">
        <f>(($B$14*(1+B821)^5*((C821-$B$17)*(1-$B$15)+$B$17-$B$16)*(1+D821)/MAX(E821-D821,0.000001))*$B$21+($B$14*(1+B821)^5*C821*F821)*(1-$B$21))/((1+E821)^4.5)</f>
        <v/>
      </c>
      <c r="I821" s="12">
        <f>G821+H821+$B$18-$B$19</f>
        <v/>
      </c>
      <c r="J821" s="76">
        <f>IF($B$20=0,0,I821/$B$20)</f>
        <v/>
      </c>
    </row>
    <row r="822">
      <c r="A822" s="77" t="n">
        <v>756</v>
      </c>
      <c r="B822" s="78">
        <f>MAX(-0.2,MIN(0.5,_xlfn.NORM.INV(RAND(),$B$4,$B$5)))</f>
        <v/>
      </c>
      <c r="C822" s="78">
        <f>MAX(0.01,MIN(0.6,_xlfn.NORM.INV(RAND(),$B$6,$B$7)))</f>
        <v/>
      </c>
      <c r="D822" s="78">
        <f>MAX(0,MIN(0.05,_xlfn.NORM.INV(RAND(),$B$10,$B$11)))</f>
        <v/>
      </c>
      <c r="E822" s="78">
        <f>MAX(D822+0.01,MAX(0.03,MIN(0.3,_xlfn.NORM.INV(RAND(),$B$8,$B$9))))</f>
        <v/>
      </c>
      <c r="F822" s="79">
        <f>MAX(3,MIN(25,_xlfn.NORM.INV(RAND(),$B$12,$B$13)))</f>
        <v/>
      </c>
      <c r="G822" s="77">
        <f>SUMPRODUCT($B$14*((C822-$B$17)*(1-$B$15)+$B$17-$B$16)*(1+B822)^{1,2,3,4,5}/((1+E822)^{0.5,1.5,2.5,3.5,4.5}))</f>
        <v/>
      </c>
      <c r="H822" s="77">
        <f>(($B$14*(1+B822)^5*((C822-$B$17)*(1-$B$15)+$B$17-$B$16)*(1+D822)/MAX(E822-D822,0.000001))*$B$21+($B$14*(1+B822)^5*C822*F822)*(1-$B$21))/((1+E822)^4.5)</f>
        <v/>
      </c>
      <c r="I822" s="77">
        <f>G822+H822+$B$18-$B$19</f>
        <v/>
      </c>
      <c r="J822" s="80">
        <f>IF($B$20=0,0,I822/$B$20)</f>
        <v/>
      </c>
    </row>
    <row r="823">
      <c r="A823" s="12" t="n">
        <v>757</v>
      </c>
      <c r="B823" s="11">
        <f>MAX(-0.2,MIN(0.5,_xlfn.NORM.INV(RAND(),$B$4,$B$5)))</f>
        <v/>
      </c>
      <c r="C823" s="11">
        <f>MAX(0.01,MIN(0.6,_xlfn.NORM.INV(RAND(),$B$6,$B$7)))</f>
        <v/>
      </c>
      <c r="D823" s="11">
        <f>MAX(0,MIN(0.05,_xlfn.NORM.INV(RAND(),$B$10,$B$11)))</f>
        <v/>
      </c>
      <c r="E823" s="11">
        <f>MAX(D823+0.01,MAX(0.03,MIN(0.3,_xlfn.NORM.INV(RAND(),$B$8,$B$9))))</f>
        <v/>
      </c>
      <c r="F823" s="75">
        <f>MAX(3,MIN(25,_xlfn.NORM.INV(RAND(),$B$12,$B$13)))</f>
        <v/>
      </c>
      <c r="G823" s="12">
        <f>SUMPRODUCT($B$14*((C823-$B$17)*(1-$B$15)+$B$17-$B$16)*(1+B823)^{1,2,3,4,5}/((1+E823)^{0.5,1.5,2.5,3.5,4.5}))</f>
        <v/>
      </c>
      <c r="H823" s="12">
        <f>(($B$14*(1+B823)^5*((C823-$B$17)*(1-$B$15)+$B$17-$B$16)*(1+D823)/MAX(E823-D823,0.000001))*$B$21+($B$14*(1+B823)^5*C823*F823)*(1-$B$21))/((1+E823)^4.5)</f>
        <v/>
      </c>
      <c r="I823" s="12">
        <f>G823+H823+$B$18-$B$19</f>
        <v/>
      </c>
      <c r="J823" s="76">
        <f>IF($B$20=0,0,I823/$B$20)</f>
        <v/>
      </c>
    </row>
    <row r="824">
      <c r="A824" s="77" t="n">
        <v>758</v>
      </c>
      <c r="B824" s="78">
        <f>MAX(-0.2,MIN(0.5,_xlfn.NORM.INV(RAND(),$B$4,$B$5)))</f>
        <v/>
      </c>
      <c r="C824" s="78">
        <f>MAX(0.01,MIN(0.6,_xlfn.NORM.INV(RAND(),$B$6,$B$7)))</f>
        <v/>
      </c>
      <c r="D824" s="78">
        <f>MAX(0,MIN(0.05,_xlfn.NORM.INV(RAND(),$B$10,$B$11)))</f>
        <v/>
      </c>
      <c r="E824" s="78">
        <f>MAX(D824+0.01,MAX(0.03,MIN(0.3,_xlfn.NORM.INV(RAND(),$B$8,$B$9))))</f>
        <v/>
      </c>
      <c r="F824" s="79">
        <f>MAX(3,MIN(25,_xlfn.NORM.INV(RAND(),$B$12,$B$13)))</f>
        <v/>
      </c>
      <c r="G824" s="77">
        <f>SUMPRODUCT($B$14*((C824-$B$17)*(1-$B$15)+$B$17-$B$16)*(1+B824)^{1,2,3,4,5}/((1+E824)^{0.5,1.5,2.5,3.5,4.5}))</f>
        <v/>
      </c>
      <c r="H824" s="77">
        <f>(($B$14*(1+B824)^5*((C824-$B$17)*(1-$B$15)+$B$17-$B$16)*(1+D824)/MAX(E824-D824,0.000001))*$B$21+($B$14*(1+B824)^5*C824*F824)*(1-$B$21))/((1+E824)^4.5)</f>
        <v/>
      </c>
      <c r="I824" s="77">
        <f>G824+H824+$B$18-$B$19</f>
        <v/>
      </c>
      <c r="J824" s="80">
        <f>IF($B$20=0,0,I824/$B$20)</f>
        <v/>
      </c>
    </row>
    <row r="825">
      <c r="A825" s="12" t="n">
        <v>759</v>
      </c>
      <c r="B825" s="11">
        <f>MAX(-0.2,MIN(0.5,_xlfn.NORM.INV(RAND(),$B$4,$B$5)))</f>
        <v/>
      </c>
      <c r="C825" s="11">
        <f>MAX(0.01,MIN(0.6,_xlfn.NORM.INV(RAND(),$B$6,$B$7)))</f>
        <v/>
      </c>
      <c r="D825" s="11">
        <f>MAX(0,MIN(0.05,_xlfn.NORM.INV(RAND(),$B$10,$B$11)))</f>
        <v/>
      </c>
      <c r="E825" s="11">
        <f>MAX(D825+0.01,MAX(0.03,MIN(0.3,_xlfn.NORM.INV(RAND(),$B$8,$B$9))))</f>
        <v/>
      </c>
      <c r="F825" s="75">
        <f>MAX(3,MIN(25,_xlfn.NORM.INV(RAND(),$B$12,$B$13)))</f>
        <v/>
      </c>
      <c r="G825" s="12">
        <f>SUMPRODUCT($B$14*((C825-$B$17)*(1-$B$15)+$B$17-$B$16)*(1+B825)^{1,2,3,4,5}/((1+E825)^{0.5,1.5,2.5,3.5,4.5}))</f>
        <v/>
      </c>
      <c r="H825" s="12">
        <f>(($B$14*(1+B825)^5*((C825-$B$17)*(1-$B$15)+$B$17-$B$16)*(1+D825)/MAX(E825-D825,0.000001))*$B$21+($B$14*(1+B825)^5*C825*F825)*(1-$B$21))/((1+E825)^4.5)</f>
        <v/>
      </c>
      <c r="I825" s="12">
        <f>G825+H825+$B$18-$B$19</f>
        <v/>
      </c>
      <c r="J825" s="76">
        <f>IF($B$20=0,0,I825/$B$20)</f>
        <v/>
      </c>
    </row>
    <row r="826">
      <c r="A826" s="77" t="n">
        <v>760</v>
      </c>
      <c r="B826" s="78">
        <f>MAX(-0.2,MIN(0.5,_xlfn.NORM.INV(RAND(),$B$4,$B$5)))</f>
        <v/>
      </c>
      <c r="C826" s="78">
        <f>MAX(0.01,MIN(0.6,_xlfn.NORM.INV(RAND(),$B$6,$B$7)))</f>
        <v/>
      </c>
      <c r="D826" s="78">
        <f>MAX(0,MIN(0.05,_xlfn.NORM.INV(RAND(),$B$10,$B$11)))</f>
        <v/>
      </c>
      <c r="E826" s="78">
        <f>MAX(D826+0.01,MAX(0.03,MIN(0.3,_xlfn.NORM.INV(RAND(),$B$8,$B$9))))</f>
        <v/>
      </c>
      <c r="F826" s="79">
        <f>MAX(3,MIN(25,_xlfn.NORM.INV(RAND(),$B$12,$B$13)))</f>
        <v/>
      </c>
      <c r="G826" s="77">
        <f>SUMPRODUCT($B$14*((C826-$B$17)*(1-$B$15)+$B$17-$B$16)*(1+B826)^{1,2,3,4,5}/((1+E826)^{0.5,1.5,2.5,3.5,4.5}))</f>
        <v/>
      </c>
      <c r="H826" s="77">
        <f>(($B$14*(1+B826)^5*((C826-$B$17)*(1-$B$15)+$B$17-$B$16)*(1+D826)/MAX(E826-D826,0.000001))*$B$21+($B$14*(1+B826)^5*C826*F826)*(1-$B$21))/((1+E826)^4.5)</f>
        <v/>
      </c>
      <c r="I826" s="77">
        <f>G826+H826+$B$18-$B$19</f>
        <v/>
      </c>
      <c r="J826" s="80">
        <f>IF($B$20=0,0,I826/$B$20)</f>
        <v/>
      </c>
    </row>
    <row r="827">
      <c r="A827" s="12" t="n">
        <v>761</v>
      </c>
      <c r="B827" s="11">
        <f>MAX(-0.2,MIN(0.5,_xlfn.NORM.INV(RAND(),$B$4,$B$5)))</f>
        <v/>
      </c>
      <c r="C827" s="11">
        <f>MAX(0.01,MIN(0.6,_xlfn.NORM.INV(RAND(),$B$6,$B$7)))</f>
        <v/>
      </c>
      <c r="D827" s="11">
        <f>MAX(0,MIN(0.05,_xlfn.NORM.INV(RAND(),$B$10,$B$11)))</f>
        <v/>
      </c>
      <c r="E827" s="11">
        <f>MAX(D827+0.01,MAX(0.03,MIN(0.3,_xlfn.NORM.INV(RAND(),$B$8,$B$9))))</f>
        <v/>
      </c>
      <c r="F827" s="75">
        <f>MAX(3,MIN(25,_xlfn.NORM.INV(RAND(),$B$12,$B$13)))</f>
        <v/>
      </c>
      <c r="G827" s="12">
        <f>SUMPRODUCT($B$14*((C827-$B$17)*(1-$B$15)+$B$17-$B$16)*(1+B827)^{1,2,3,4,5}/((1+E827)^{0.5,1.5,2.5,3.5,4.5}))</f>
        <v/>
      </c>
      <c r="H827" s="12">
        <f>(($B$14*(1+B827)^5*((C827-$B$17)*(1-$B$15)+$B$17-$B$16)*(1+D827)/MAX(E827-D827,0.000001))*$B$21+($B$14*(1+B827)^5*C827*F827)*(1-$B$21))/((1+E827)^4.5)</f>
        <v/>
      </c>
      <c r="I827" s="12">
        <f>G827+H827+$B$18-$B$19</f>
        <v/>
      </c>
      <c r="J827" s="76">
        <f>IF($B$20=0,0,I827/$B$20)</f>
        <v/>
      </c>
    </row>
    <row r="828">
      <c r="A828" s="77" t="n">
        <v>762</v>
      </c>
      <c r="B828" s="78">
        <f>MAX(-0.2,MIN(0.5,_xlfn.NORM.INV(RAND(),$B$4,$B$5)))</f>
        <v/>
      </c>
      <c r="C828" s="78">
        <f>MAX(0.01,MIN(0.6,_xlfn.NORM.INV(RAND(),$B$6,$B$7)))</f>
        <v/>
      </c>
      <c r="D828" s="78">
        <f>MAX(0,MIN(0.05,_xlfn.NORM.INV(RAND(),$B$10,$B$11)))</f>
        <v/>
      </c>
      <c r="E828" s="78">
        <f>MAX(D828+0.01,MAX(0.03,MIN(0.3,_xlfn.NORM.INV(RAND(),$B$8,$B$9))))</f>
        <v/>
      </c>
      <c r="F828" s="79">
        <f>MAX(3,MIN(25,_xlfn.NORM.INV(RAND(),$B$12,$B$13)))</f>
        <v/>
      </c>
      <c r="G828" s="77">
        <f>SUMPRODUCT($B$14*((C828-$B$17)*(1-$B$15)+$B$17-$B$16)*(1+B828)^{1,2,3,4,5}/((1+E828)^{0.5,1.5,2.5,3.5,4.5}))</f>
        <v/>
      </c>
      <c r="H828" s="77">
        <f>(($B$14*(1+B828)^5*((C828-$B$17)*(1-$B$15)+$B$17-$B$16)*(1+D828)/MAX(E828-D828,0.000001))*$B$21+($B$14*(1+B828)^5*C828*F828)*(1-$B$21))/((1+E828)^4.5)</f>
        <v/>
      </c>
      <c r="I828" s="77">
        <f>G828+H828+$B$18-$B$19</f>
        <v/>
      </c>
      <c r="J828" s="80">
        <f>IF($B$20=0,0,I828/$B$20)</f>
        <v/>
      </c>
    </row>
    <row r="829">
      <c r="A829" s="12" t="n">
        <v>763</v>
      </c>
      <c r="B829" s="11">
        <f>MAX(-0.2,MIN(0.5,_xlfn.NORM.INV(RAND(),$B$4,$B$5)))</f>
        <v/>
      </c>
      <c r="C829" s="11">
        <f>MAX(0.01,MIN(0.6,_xlfn.NORM.INV(RAND(),$B$6,$B$7)))</f>
        <v/>
      </c>
      <c r="D829" s="11">
        <f>MAX(0,MIN(0.05,_xlfn.NORM.INV(RAND(),$B$10,$B$11)))</f>
        <v/>
      </c>
      <c r="E829" s="11">
        <f>MAX(D829+0.01,MAX(0.03,MIN(0.3,_xlfn.NORM.INV(RAND(),$B$8,$B$9))))</f>
        <v/>
      </c>
      <c r="F829" s="75">
        <f>MAX(3,MIN(25,_xlfn.NORM.INV(RAND(),$B$12,$B$13)))</f>
        <v/>
      </c>
      <c r="G829" s="12">
        <f>SUMPRODUCT($B$14*((C829-$B$17)*(1-$B$15)+$B$17-$B$16)*(1+B829)^{1,2,3,4,5}/((1+E829)^{0.5,1.5,2.5,3.5,4.5}))</f>
        <v/>
      </c>
      <c r="H829" s="12">
        <f>(($B$14*(1+B829)^5*((C829-$B$17)*(1-$B$15)+$B$17-$B$16)*(1+D829)/MAX(E829-D829,0.000001))*$B$21+($B$14*(1+B829)^5*C829*F829)*(1-$B$21))/((1+E829)^4.5)</f>
        <v/>
      </c>
      <c r="I829" s="12">
        <f>G829+H829+$B$18-$B$19</f>
        <v/>
      </c>
      <c r="J829" s="76">
        <f>IF($B$20=0,0,I829/$B$20)</f>
        <v/>
      </c>
    </row>
    <row r="830">
      <c r="A830" s="77" t="n">
        <v>764</v>
      </c>
      <c r="B830" s="78">
        <f>MAX(-0.2,MIN(0.5,_xlfn.NORM.INV(RAND(),$B$4,$B$5)))</f>
        <v/>
      </c>
      <c r="C830" s="78">
        <f>MAX(0.01,MIN(0.6,_xlfn.NORM.INV(RAND(),$B$6,$B$7)))</f>
        <v/>
      </c>
      <c r="D830" s="78">
        <f>MAX(0,MIN(0.05,_xlfn.NORM.INV(RAND(),$B$10,$B$11)))</f>
        <v/>
      </c>
      <c r="E830" s="78">
        <f>MAX(D830+0.01,MAX(0.03,MIN(0.3,_xlfn.NORM.INV(RAND(),$B$8,$B$9))))</f>
        <v/>
      </c>
      <c r="F830" s="79">
        <f>MAX(3,MIN(25,_xlfn.NORM.INV(RAND(),$B$12,$B$13)))</f>
        <v/>
      </c>
      <c r="G830" s="77">
        <f>SUMPRODUCT($B$14*((C830-$B$17)*(1-$B$15)+$B$17-$B$16)*(1+B830)^{1,2,3,4,5}/((1+E830)^{0.5,1.5,2.5,3.5,4.5}))</f>
        <v/>
      </c>
      <c r="H830" s="77">
        <f>(($B$14*(1+B830)^5*((C830-$B$17)*(1-$B$15)+$B$17-$B$16)*(1+D830)/MAX(E830-D830,0.000001))*$B$21+($B$14*(1+B830)^5*C830*F830)*(1-$B$21))/((1+E830)^4.5)</f>
        <v/>
      </c>
      <c r="I830" s="77">
        <f>G830+H830+$B$18-$B$19</f>
        <v/>
      </c>
      <c r="J830" s="80">
        <f>IF($B$20=0,0,I830/$B$20)</f>
        <v/>
      </c>
    </row>
    <row r="831">
      <c r="A831" s="12" t="n">
        <v>765</v>
      </c>
      <c r="B831" s="11">
        <f>MAX(-0.2,MIN(0.5,_xlfn.NORM.INV(RAND(),$B$4,$B$5)))</f>
        <v/>
      </c>
      <c r="C831" s="11">
        <f>MAX(0.01,MIN(0.6,_xlfn.NORM.INV(RAND(),$B$6,$B$7)))</f>
        <v/>
      </c>
      <c r="D831" s="11">
        <f>MAX(0,MIN(0.05,_xlfn.NORM.INV(RAND(),$B$10,$B$11)))</f>
        <v/>
      </c>
      <c r="E831" s="11">
        <f>MAX(D831+0.01,MAX(0.03,MIN(0.3,_xlfn.NORM.INV(RAND(),$B$8,$B$9))))</f>
        <v/>
      </c>
      <c r="F831" s="75">
        <f>MAX(3,MIN(25,_xlfn.NORM.INV(RAND(),$B$12,$B$13)))</f>
        <v/>
      </c>
      <c r="G831" s="12">
        <f>SUMPRODUCT($B$14*((C831-$B$17)*(1-$B$15)+$B$17-$B$16)*(1+B831)^{1,2,3,4,5}/((1+E831)^{0.5,1.5,2.5,3.5,4.5}))</f>
        <v/>
      </c>
      <c r="H831" s="12">
        <f>(($B$14*(1+B831)^5*((C831-$B$17)*(1-$B$15)+$B$17-$B$16)*(1+D831)/MAX(E831-D831,0.000001))*$B$21+($B$14*(1+B831)^5*C831*F831)*(1-$B$21))/((1+E831)^4.5)</f>
        <v/>
      </c>
      <c r="I831" s="12">
        <f>G831+H831+$B$18-$B$19</f>
        <v/>
      </c>
      <c r="J831" s="76">
        <f>IF($B$20=0,0,I831/$B$20)</f>
        <v/>
      </c>
    </row>
    <row r="832">
      <c r="A832" s="77" t="n">
        <v>766</v>
      </c>
      <c r="B832" s="78">
        <f>MAX(-0.2,MIN(0.5,_xlfn.NORM.INV(RAND(),$B$4,$B$5)))</f>
        <v/>
      </c>
      <c r="C832" s="78">
        <f>MAX(0.01,MIN(0.6,_xlfn.NORM.INV(RAND(),$B$6,$B$7)))</f>
        <v/>
      </c>
      <c r="D832" s="78">
        <f>MAX(0,MIN(0.05,_xlfn.NORM.INV(RAND(),$B$10,$B$11)))</f>
        <v/>
      </c>
      <c r="E832" s="78">
        <f>MAX(D832+0.01,MAX(0.03,MIN(0.3,_xlfn.NORM.INV(RAND(),$B$8,$B$9))))</f>
        <v/>
      </c>
      <c r="F832" s="79">
        <f>MAX(3,MIN(25,_xlfn.NORM.INV(RAND(),$B$12,$B$13)))</f>
        <v/>
      </c>
      <c r="G832" s="77">
        <f>SUMPRODUCT($B$14*((C832-$B$17)*(1-$B$15)+$B$17-$B$16)*(1+B832)^{1,2,3,4,5}/((1+E832)^{0.5,1.5,2.5,3.5,4.5}))</f>
        <v/>
      </c>
      <c r="H832" s="77">
        <f>(($B$14*(1+B832)^5*((C832-$B$17)*(1-$B$15)+$B$17-$B$16)*(1+D832)/MAX(E832-D832,0.000001))*$B$21+($B$14*(1+B832)^5*C832*F832)*(1-$B$21))/((1+E832)^4.5)</f>
        <v/>
      </c>
      <c r="I832" s="77">
        <f>G832+H832+$B$18-$B$19</f>
        <v/>
      </c>
      <c r="J832" s="80">
        <f>IF($B$20=0,0,I832/$B$20)</f>
        <v/>
      </c>
    </row>
    <row r="833">
      <c r="A833" s="12" t="n">
        <v>767</v>
      </c>
      <c r="B833" s="11">
        <f>MAX(-0.2,MIN(0.5,_xlfn.NORM.INV(RAND(),$B$4,$B$5)))</f>
        <v/>
      </c>
      <c r="C833" s="11">
        <f>MAX(0.01,MIN(0.6,_xlfn.NORM.INV(RAND(),$B$6,$B$7)))</f>
        <v/>
      </c>
      <c r="D833" s="11">
        <f>MAX(0,MIN(0.05,_xlfn.NORM.INV(RAND(),$B$10,$B$11)))</f>
        <v/>
      </c>
      <c r="E833" s="11">
        <f>MAX(D833+0.01,MAX(0.03,MIN(0.3,_xlfn.NORM.INV(RAND(),$B$8,$B$9))))</f>
        <v/>
      </c>
      <c r="F833" s="75">
        <f>MAX(3,MIN(25,_xlfn.NORM.INV(RAND(),$B$12,$B$13)))</f>
        <v/>
      </c>
      <c r="G833" s="12">
        <f>SUMPRODUCT($B$14*((C833-$B$17)*(1-$B$15)+$B$17-$B$16)*(1+B833)^{1,2,3,4,5}/((1+E833)^{0.5,1.5,2.5,3.5,4.5}))</f>
        <v/>
      </c>
      <c r="H833" s="12">
        <f>(($B$14*(1+B833)^5*((C833-$B$17)*(1-$B$15)+$B$17-$B$16)*(1+D833)/MAX(E833-D833,0.000001))*$B$21+($B$14*(1+B833)^5*C833*F833)*(1-$B$21))/((1+E833)^4.5)</f>
        <v/>
      </c>
      <c r="I833" s="12">
        <f>G833+H833+$B$18-$B$19</f>
        <v/>
      </c>
      <c r="J833" s="76">
        <f>IF($B$20=0,0,I833/$B$20)</f>
        <v/>
      </c>
    </row>
    <row r="834">
      <c r="A834" s="77" t="n">
        <v>768</v>
      </c>
      <c r="B834" s="78">
        <f>MAX(-0.2,MIN(0.5,_xlfn.NORM.INV(RAND(),$B$4,$B$5)))</f>
        <v/>
      </c>
      <c r="C834" s="78">
        <f>MAX(0.01,MIN(0.6,_xlfn.NORM.INV(RAND(),$B$6,$B$7)))</f>
        <v/>
      </c>
      <c r="D834" s="78">
        <f>MAX(0,MIN(0.05,_xlfn.NORM.INV(RAND(),$B$10,$B$11)))</f>
        <v/>
      </c>
      <c r="E834" s="78">
        <f>MAX(D834+0.01,MAX(0.03,MIN(0.3,_xlfn.NORM.INV(RAND(),$B$8,$B$9))))</f>
        <v/>
      </c>
      <c r="F834" s="79">
        <f>MAX(3,MIN(25,_xlfn.NORM.INV(RAND(),$B$12,$B$13)))</f>
        <v/>
      </c>
      <c r="G834" s="77">
        <f>SUMPRODUCT($B$14*((C834-$B$17)*(1-$B$15)+$B$17-$B$16)*(1+B834)^{1,2,3,4,5}/((1+E834)^{0.5,1.5,2.5,3.5,4.5}))</f>
        <v/>
      </c>
      <c r="H834" s="77">
        <f>(($B$14*(1+B834)^5*((C834-$B$17)*(1-$B$15)+$B$17-$B$16)*(1+D834)/MAX(E834-D834,0.000001))*$B$21+($B$14*(1+B834)^5*C834*F834)*(1-$B$21))/((1+E834)^4.5)</f>
        <v/>
      </c>
      <c r="I834" s="77">
        <f>G834+H834+$B$18-$B$19</f>
        <v/>
      </c>
      <c r="J834" s="80">
        <f>IF($B$20=0,0,I834/$B$20)</f>
        <v/>
      </c>
    </row>
    <row r="835">
      <c r="A835" s="12" t="n">
        <v>769</v>
      </c>
      <c r="B835" s="11">
        <f>MAX(-0.2,MIN(0.5,_xlfn.NORM.INV(RAND(),$B$4,$B$5)))</f>
        <v/>
      </c>
      <c r="C835" s="11">
        <f>MAX(0.01,MIN(0.6,_xlfn.NORM.INV(RAND(),$B$6,$B$7)))</f>
        <v/>
      </c>
      <c r="D835" s="11">
        <f>MAX(0,MIN(0.05,_xlfn.NORM.INV(RAND(),$B$10,$B$11)))</f>
        <v/>
      </c>
      <c r="E835" s="11">
        <f>MAX(D835+0.01,MAX(0.03,MIN(0.3,_xlfn.NORM.INV(RAND(),$B$8,$B$9))))</f>
        <v/>
      </c>
      <c r="F835" s="75">
        <f>MAX(3,MIN(25,_xlfn.NORM.INV(RAND(),$B$12,$B$13)))</f>
        <v/>
      </c>
      <c r="G835" s="12">
        <f>SUMPRODUCT($B$14*((C835-$B$17)*(1-$B$15)+$B$17-$B$16)*(1+B835)^{1,2,3,4,5}/((1+E835)^{0.5,1.5,2.5,3.5,4.5}))</f>
        <v/>
      </c>
      <c r="H835" s="12">
        <f>(($B$14*(1+B835)^5*((C835-$B$17)*(1-$B$15)+$B$17-$B$16)*(1+D835)/MAX(E835-D835,0.000001))*$B$21+($B$14*(1+B835)^5*C835*F835)*(1-$B$21))/((1+E835)^4.5)</f>
        <v/>
      </c>
      <c r="I835" s="12">
        <f>G835+H835+$B$18-$B$19</f>
        <v/>
      </c>
      <c r="J835" s="76">
        <f>IF($B$20=0,0,I835/$B$20)</f>
        <v/>
      </c>
    </row>
    <row r="836">
      <c r="A836" s="77" t="n">
        <v>770</v>
      </c>
      <c r="B836" s="78">
        <f>MAX(-0.2,MIN(0.5,_xlfn.NORM.INV(RAND(),$B$4,$B$5)))</f>
        <v/>
      </c>
      <c r="C836" s="78">
        <f>MAX(0.01,MIN(0.6,_xlfn.NORM.INV(RAND(),$B$6,$B$7)))</f>
        <v/>
      </c>
      <c r="D836" s="78">
        <f>MAX(0,MIN(0.05,_xlfn.NORM.INV(RAND(),$B$10,$B$11)))</f>
        <v/>
      </c>
      <c r="E836" s="78">
        <f>MAX(D836+0.01,MAX(0.03,MIN(0.3,_xlfn.NORM.INV(RAND(),$B$8,$B$9))))</f>
        <v/>
      </c>
      <c r="F836" s="79">
        <f>MAX(3,MIN(25,_xlfn.NORM.INV(RAND(),$B$12,$B$13)))</f>
        <v/>
      </c>
      <c r="G836" s="77">
        <f>SUMPRODUCT($B$14*((C836-$B$17)*(1-$B$15)+$B$17-$B$16)*(1+B836)^{1,2,3,4,5}/((1+E836)^{0.5,1.5,2.5,3.5,4.5}))</f>
        <v/>
      </c>
      <c r="H836" s="77">
        <f>(($B$14*(1+B836)^5*((C836-$B$17)*(1-$B$15)+$B$17-$B$16)*(1+D836)/MAX(E836-D836,0.000001))*$B$21+($B$14*(1+B836)^5*C836*F836)*(1-$B$21))/((1+E836)^4.5)</f>
        <v/>
      </c>
      <c r="I836" s="77">
        <f>G836+H836+$B$18-$B$19</f>
        <v/>
      </c>
      <c r="J836" s="80">
        <f>IF($B$20=0,0,I836/$B$20)</f>
        <v/>
      </c>
    </row>
    <row r="837">
      <c r="A837" s="12" t="n">
        <v>771</v>
      </c>
      <c r="B837" s="11">
        <f>MAX(-0.2,MIN(0.5,_xlfn.NORM.INV(RAND(),$B$4,$B$5)))</f>
        <v/>
      </c>
      <c r="C837" s="11">
        <f>MAX(0.01,MIN(0.6,_xlfn.NORM.INV(RAND(),$B$6,$B$7)))</f>
        <v/>
      </c>
      <c r="D837" s="11">
        <f>MAX(0,MIN(0.05,_xlfn.NORM.INV(RAND(),$B$10,$B$11)))</f>
        <v/>
      </c>
      <c r="E837" s="11">
        <f>MAX(D837+0.01,MAX(0.03,MIN(0.3,_xlfn.NORM.INV(RAND(),$B$8,$B$9))))</f>
        <v/>
      </c>
      <c r="F837" s="75">
        <f>MAX(3,MIN(25,_xlfn.NORM.INV(RAND(),$B$12,$B$13)))</f>
        <v/>
      </c>
      <c r="G837" s="12">
        <f>SUMPRODUCT($B$14*((C837-$B$17)*(1-$B$15)+$B$17-$B$16)*(1+B837)^{1,2,3,4,5}/((1+E837)^{0.5,1.5,2.5,3.5,4.5}))</f>
        <v/>
      </c>
      <c r="H837" s="12">
        <f>(($B$14*(1+B837)^5*((C837-$B$17)*(1-$B$15)+$B$17-$B$16)*(1+D837)/MAX(E837-D837,0.000001))*$B$21+($B$14*(1+B837)^5*C837*F837)*(1-$B$21))/((1+E837)^4.5)</f>
        <v/>
      </c>
      <c r="I837" s="12">
        <f>G837+H837+$B$18-$B$19</f>
        <v/>
      </c>
      <c r="J837" s="76">
        <f>IF($B$20=0,0,I837/$B$20)</f>
        <v/>
      </c>
    </row>
    <row r="838">
      <c r="A838" s="77" t="n">
        <v>772</v>
      </c>
      <c r="B838" s="78">
        <f>MAX(-0.2,MIN(0.5,_xlfn.NORM.INV(RAND(),$B$4,$B$5)))</f>
        <v/>
      </c>
      <c r="C838" s="78">
        <f>MAX(0.01,MIN(0.6,_xlfn.NORM.INV(RAND(),$B$6,$B$7)))</f>
        <v/>
      </c>
      <c r="D838" s="78">
        <f>MAX(0,MIN(0.05,_xlfn.NORM.INV(RAND(),$B$10,$B$11)))</f>
        <v/>
      </c>
      <c r="E838" s="78">
        <f>MAX(D838+0.01,MAX(0.03,MIN(0.3,_xlfn.NORM.INV(RAND(),$B$8,$B$9))))</f>
        <v/>
      </c>
      <c r="F838" s="79">
        <f>MAX(3,MIN(25,_xlfn.NORM.INV(RAND(),$B$12,$B$13)))</f>
        <v/>
      </c>
      <c r="G838" s="77">
        <f>SUMPRODUCT($B$14*((C838-$B$17)*(1-$B$15)+$B$17-$B$16)*(1+B838)^{1,2,3,4,5}/((1+E838)^{0.5,1.5,2.5,3.5,4.5}))</f>
        <v/>
      </c>
      <c r="H838" s="77">
        <f>(($B$14*(1+B838)^5*((C838-$B$17)*(1-$B$15)+$B$17-$B$16)*(1+D838)/MAX(E838-D838,0.000001))*$B$21+($B$14*(1+B838)^5*C838*F838)*(1-$B$21))/((1+E838)^4.5)</f>
        <v/>
      </c>
      <c r="I838" s="77">
        <f>G838+H838+$B$18-$B$19</f>
        <v/>
      </c>
      <c r="J838" s="80">
        <f>IF($B$20=0,0,I838/$B$20)</f>
        <v/>
      </c>
    </row>
    <row r="839">
      <c r="A839" s="12" t="n">
        <v>773</v>
      </c>
      <c r="B839" s="11">
        <f>MAX(-0.2,MIN(0.5,_xlfn.NORM.INV(RAND(),$B$4,$B$5)))</f>
        <v/>
      </c>
      <c r="C839" s="11">
        <f>MAX(0.01,MIN(0.6,_xlfn.NORM.INV(RAND(),$B$6,$B$7)))</f>
        <v/>
      </c>
      <c r="D839" s="11">
        <f>MAX(0,MIN(0.05,_xlfn.NORM.INV(RAND(),$B$10,$B$11)))</f>
        <v/>
      </c>
      <c r="E839" s="11">
        <f>MAX(D839+0.01,MAX(0.03,MIN(0.3,_xlfn.NORM.INV(RAND(),$B$8,$B$9))))</f>
        <v/>
      </c>
      <c r="F839" s="75">
        <f>MAX(3,MIN(25,_xlfn.NORM.INV(RAND(),$B$12,$B$13)))</f>
        <v/>
      </c>
      <c r="G839" s="12">
        <f>SUMPRODUCT($B$14*((C839-$B$17)*(1-$B$15)+$B$17-$B$16)*(1+B839)^{1,2,3,4,5}/((1+E839)^{0.5,1.5,2.5,3.5,4.5}))</f>
        <v/>
      </c>
      <c r="H839" s="12">
        <f>(($B$14*(1+B839)^5*((C839-$B$17)*(1-$B$15)+$B$17-$B$16)*(1+D839)/MAX(E839-D839,0.000001))*$B$21+($B$14*(1+B839)^5*C839*F839)*(1-$B$21))/((1+E839)^4.5)</f>
        <v/>
      </c>
      <c r="I839" s="12">
        <f>G839+H839+$B$18-$B$19</f>
        <v/>
      </c>
      <c r="J839" s="76">
        <f>IF($B$20=0,0,I839/$B$20)</f>
        <v/>
      </c>
    </row>
    <row r="840">
      <c r="A840" s="77" t="n">
        <v>774</v>
      </c>
      <c r="B840" s="78">
        <f>MAX(-0.2,MIN(0.5,_xlfn.NORM.INV(RAND(),$B$4,$B$5)))</f>
        <v/>
      </c>
      <c r="C840" s="78">
        <f>MAX(0.01,MIN(0.6,_xlfn.NORM.INV(RAND(),$B$6,$B$7)))</f>
        <v/>
      </c>
      <c r="D840" s="78">
        <f>MAX(0,MIN(0.05,_xlfn.NORM.INV(RAND(),$B$10,$B$11)))</f>
        <v/>
      </c>
      <c r="E840" s="78">
        <f>MAX(D840+0.01,MAX(0.03,MIN(0.3,_xlfn.NORM.INV(RAND(),$B$8,$B$9))))</f>
        <v/>
      </c>
      <c r="F840" s="79">
        <f>MAX(3,MIN(25,_xlfn.NORM.INV(RAND(),$B$12,$B$13)))</f>
        <v/>
      </c>
      <c r="G840" s="77">
        <f>SUMPRODUCT($B$14*((C840-$B$17)*(1-$B$15)+$B$17-$B$16)*(1+B840)^{1,2,3,4,5}/((1+E840)^{0.5,1.5,2.5,3.5,4.5}))</f>
        <v/>
      </c>
      <c r="H840" s="77">
        <f>(($B$14*(1+B840)^5*((C840-$B$17)*(1-$B$15)+$B$17-$B$16)*(1+D840)/MAX(E840-D840,0.000001))*$B$21+($B$14*(1+B840)^5*C840*F840)*(1-$B$21))/((1+E840)^4.5)</f>
        <v/>
      </c>
      <c r="I840" s="77">
        <f>G840+H840+$B$18-$B$19</f>
        <v/>
      </c>
      <c r="J840" s="80">
        <f>IF($B$20=0,0,I840/$B$20)</f>
        <v/>
      </c>
    </row>
    <row r="841">
      <c r="A841" s="12" t="n">
        <v>775</v>
      </c>
      <c r="B841" s="11">
        <f>MAX(-0.2,MIN(0.5,_xlfn.NORM.INV(RAND(),$B$4,$B$5)))</f>
        <v/>
      </c>
      <c r="C841" s="11">
        <f>MAX(0.01,MIN(0.6,_xlfn.NORM.INV(RAND(),$B$6,$B$7)))</f>
        <v/>
      </c>
      <c r="D841" s="11">
        <f>MAX(0,MIN(0.05,_xlfn.NORM.INV(RAND(),$B$10,$B$11)))</f>
        <v/>
      </c>
      <c r="E841" s="11">
        <f>MAX(D841+0.01,MAX(0.03,MIN(0.3,_xlfn.NORM.INV(RAND(),$B$8,$B$9))))</f>
        <v/>
      </c>
      <c r="F841" s="75">
        <f>MAX(3,MIN(25,_xlfn.NORM.INV(RAND(),$B$12,$B$13)))</f>
        <v/>
      </c>
      <c r="G841" s="12">
        <f>SUMPRODUCT($B$14*((C841-$B$17)*(1-$B$15)+$B$17-$B$16)*(1+B841)^{1,2,3,4,5}/((1+E841)^{0.5,1.5,2.5,3.5,4.5}))</f>
        <v/>
      </c>
      <c r="H841" s="12">
        <f>(($B$14*(1+B841)^5*((C841-$B$17)*(1-$B$15)+$B$17-$B$16)*(1+D841)/MAX(E841-D841,0.000001))*$B$21+($B$14*(1+B841)^5*C841*F841)*(1-$B$21))/((1+E841)^4.5)</f>
        <v/>
      </c>
      <c r="I841" s="12">
        <f>G841+H841+$B$18-$B$19</f>
        <v/>
      </c>
      <c r="J841" s="76">
        <f>IF($B$20=0,0,I841/$B$20)</f>
        <v/>
      </c>
    </row>
    <row r="842">
      <c r="A842" s="77" t="n">
        <v>776</v>
      </c>
      <c r="B842" s="78">
        <f>MAX(-0.2,MIN(0.5,_xlfn.NORM.INV(RAND(),$B$4,$B$5)))</f>
        <v/>
      </c>
      <c r="C842" s="78">
        <f>MAX(0.01,MIN(0.6,_xlfn.NORM.INV(RAND(),$B$6,$B$7)))</f>
        <v/>
      </c>
      <c r="D842" s="78">
        <f>MAX(0,MIN(0.05,_xlfn.NORM.INV(RAND(),$B$10,$B$11)))</f>
        <v/>
      </c>
      <c r="E842" s="78">
        <f>MAX(D842+0.01,MAX(0.03,MIN(0.3,_xlfn.NORM.INV(RAND(),$B$8,$B$9))))</f>
        <v/>
      </c>
      <c r="F842" s="79">
        <f>MAX(3,MIN(25,_xlfn.NORM.INV(RAND(),$B$12,$B$13)))</f>
        <v/>
      </c>
      <c r="G842" s="77">
        <f>SUMPRODUCT($B$14*((C842-$B$17)*(1-$B$15)+$B$17-$B$16)*(1+B842)^{1,2,3,4,5}/((1+E842)^{0.5,1.5,2.5,3.5,4.5}))</f>
        <v/>
      </c>
      <c r="H842" s="77">
        <f>(($B$14*(1+B842)^5*((C842-$B$17)*(1-$B$15)+$B$17-$B$16)*(1+D842)/MAX(E842-D842,0.000001))*$B$21+($B$14*(1+B842)^5*C842*F842)*(1-$B$21))/((1+E842)^4.5)</f>
        <v/>
      </c>
      <c r="I842" s="77">
        <f>G842+H842+$B$18-$B$19</f>
        <v/>
      </c>
      <c r="J842" s="80">
        <f>IF($B$20=0,0,I842/$B$20)</f>
        <v/>
      </c>
    </row>
    <row r="843">
      <c r="A843" s="12" t="n">
        <v>777</v>
      </c>
      <c r="B843" s="11">
        <f>MAX(-0.2,MIN(0.5,_xlfn.NORM.INV(RAND(),$B$4,$B$5)))</f>
        <v/>
      </c>
      <c r="C843" s="11">
        <f>MAX(0.01,MIN(0.6,_xlfn.NORM.INV(RAND(),$B$6,$B$7)))</f>
        <v/>
      </c>
      <c r="D843" s="11">
        <f>MAX(0,MIN(0.05,_xlfn.NORM.INV(RAND(),$B$10,$B$11)))</f>
        <v/>
      </c>
      <c r="E843" s="11">
        <f>MAX(D843+0.01,MAX(0.03,MIN(0.3,_xlfn.NORM.INV(RAND(),$B$8,$B$9))))</f>
        <v/>
      </c>
      <c r="F843" s="75">
        <f>MAX(3,MIN(25,_xlfn.NORM.INV(RAND(),$B$12,$B$13)))</f>
        <v/>
      </c>
      <c r="G843" s="12">
        <f>SUMPRODUCT($B$14*((C843-$B$17)*(1-$B$15)+$B$17-$B$16)*(1+B843)^{1,2,3,4,5}/((1+E843)^{0.5,1.5,2.5,3.5,4.5}))</f>
        <v/>
      </c>
      <c r="H843" s="12">
        <f>(($B$14*(1+B843)^5*((C843-$B$17)*(1-$B$15)+$B$17-$B$16)*(1+D843)/MAX(E843-D843,0.000001))*$B$21+($B$14*(1+B843)^5*C843*F843)*(1-$B$21))/((1+E843)^4.5)</f>
        <v/>
      </c>
      <c r="I843" s="12">
        <f>G843+H843+$B$18-$B$19</f>
        <v/>
      </c>
      <c r="J843" s="76">
        <f>IF($B$20=0,0,I843/$B$20)</f>
        <v/>
      </c>
    </row>
    <row r="844">
      <c r="A844" s="77" t="n">
        <v>778</v>
      </c>
      <c r="B844" s="78">
        <f>MAX(-0.2,MIN(0.5,_xlfn.NORM.INV(RAND(),$B$4,$B$5)))</f>
        <v/>
      </c>
      <c r="C844" s="78">
        <f>MAX(0.01,MIN(0.6,_xlfn.NORM.INV(RAND(),$B$6,$B$7)))</f>
        <v/>
      </c>
      <c r="D844" s="78">
        <f>MAX(0,MIN(0.05,_xlfn.NORM.INV(RAND(),$B$10,$B$11)))</f>
        <v/>
      </c>
      <c r="E844" s="78">
        <f>MAX(D844+0.01,MAX(0.03,MIN(0.3,_xlfn.NORM.INV(RAND(),$B$8,$B$9))))</f>
        <v/>
      </c>
      <c r="F844" s="79">
        <f>MAX(3,MIN(25,_xlfn.NORM.INV(RAND(),$B$12,$B$13)))</f>
        <v/>
      </c>
      <c r="G844" s="77">
        <f>SUMPRODUCT($B$14*((C844-$B$17)*(1-$B$15)+$B$17-$B$16)*(1+B844)^{1,2,3,4,5}/((1+E844)^{0.5,1.5,2.5,3.5,4.5}))</f>
        <v/>
      </c>
      <c r="H844" s="77">
        <f>(($B$14*(1+B844)^5*((C844-$B$17)*(1-$B$15)+$B$17-$B$16)*(1+D844)/MAX(E844-D844,0.000001))*$B$21+($B$14*(1+B844)^5*C844*F844)*(1-$B$21))/((1+E844)^4.5)</f>
        <v/>
      </c>
      <c r="I844" s="77">
        <f>G844+H844+$B$18-$B$19</f>
        <v/>
      </c>
      <c r="J844" s="80">
        <f>IF($B$20=0,0,I844/$B$20)</f>
        <v/>
      </c>
    </row>
    <row r="845">
      <c r="A845" s="12" t="n">
        <v>779</v>
      </c>
      <c r="B845" s="11">
        <f>MAX(-0.2,MIN(0.5,_xlfn.NORM.INV(RAND(),$B$4,$B$5)))</f>
        <v/>
      </c>
      <c r="C845" s="11">
        <f>MAX(0.01,MIN(0.6,_xlfn.NORM.INV(RAND(),$B$6,$B$7)))</f>
        <v/>
      </c>
      <c r="D845" s="11">
        <f>MAX(0,MIN(0.05,_xlfn.NORM.INV(RAND(),$B$10,$B$11)))</f>
        <v/>
      </c>
      <c r="E845" s="11">
        <f>MAX(D845+0.01,MAX(0.03,MIN(0.3,_xlfn.NORM.INV(RAND(),$B$8,$B$9))))</f>
        <v/>
      </c>
      <c r="F845" s="75">
        <f>MAX(3,MIN(25,_xlfn.NORM.INV(RAND(),$B$12,$B$13)))</f>
        <v/>
      </c>
      <c r="G845" s="12">
        <f>SUMPRODUCT($B$14*((C845-$B$17)*(1-$B$15)+$B$17-$B$16)*(1+B845)^{1,2,3,4,5}/((1+E845)^{0.5,1.5,2.5,3.5,4.5}))</f>
        <v/>
      </c>
      <c r="H845" s="12">
        <f>(($B$14*(1+B845)^5*((C845-$B$17)*(1-$B$15)+$B$17-$B$16)*(1+D845)/MAX(E845-D845,0.000001))*$B$21+($B$14*(1+B845)^5*C845*F845)*(1-$B$21))/((1+E845)^4.5)</f>
        <v/>
      </c>
      <c r="I845" s="12">
        <f>G845+H845+$B$18-$B$19</f>
        <v/>
      </c>
      <c r="J845" s="76">
        <f>IF($B$20=0,0,I845/$B$20)</f>
        <v/>
      </c>
    </row>
    <row r="846">
      <c r="A846" s="77" t="n">
        <v>780</v>
      </c>
      <c r="B846" s="78">
        <f>MAX(-0.2,MIN(0.5,_xlfn.NORM.INV(RAND(),$B$4,$B$5)))</f>
        <v/>
      </c>
      <c r="C846" s="78">
        <f>MAX(0.01,MIN(0.6,_xlfn.NORM.INV(RAND(),$B$6,$B$7)))</f>
        <v/>
      </c>
      <c r="D846" s="78">
        <f>MAX(0,MIN(0.05,_xlfn.NORM.INV(RAND(),$B$10,$B$11)))</f>
        <v/>
      </c>
      <c r="E846" s="78">
        <f>MAX(D846+0.01,MAX(0.03,MIN(0.3,_xlfn.NORM.INV(RAND(),$B$8,$B$9))))</f>
        <v/>
      </c>
      <c r="F846" s="79">
        <f>MAX(3,MIN(25,_xlfn.NORM.INV(RAND(),$B$12,$B$13)))</f>
        <v/>
      </c>
      <c r="G846" s="77">
        <f>SUMPRODUCT($B$14*((C846-$B$17)*(1-$B$15)+$B$17-$B$16)*(1+B846)^{1,2,3,4,5}/((1+E846)^{0.5,1.5,2.5,3.5,4.5}))</f>
        <v/>
      </c>
      <c r="H846" s="77">
        <f>(($B$14*(1+B846)^5*((C846-$B$17)*(1-$B$15)+$B$17-$B$16)*(1+D846)/MAX(E846-D846,0.000001))*$B$21+($B$14*(1+B846)^5*C846*F846)*(1-$B$21))/((1+E846)^4.5)</f>
        <v/>
      </c>
      <c r="I846" s="77">
        <f>G846+H846+$B$18-$B$19</f>
        <v/>
      </c>
      <c r="J846" s="80">
        <f>IF($B$20=0,0,I846/$B$20)</f>
        <v/>
      </c>
    </row>
    <row r="847">
      <c r="A847" s="12" t="n">
        <v>781</v>
      </c>
      <c r="B847" s="11">
        <f>MAX(-0.2,MIN(0.5,_xlfn.NORM.INV(RAND(),$B$4,$B$5)))</f>
        <v/>
      </c>
      <c r="C847" s="11">
        <f>MAX(0.01,MIN(0.6,_xlfn.NORM.INV(RAND(),$B$6,$B$7)))</f>
        <v/>
      </c>
      <c r="D847" s="11">
        <f>MAX(0,MIN(0.05,_xlfn.NORM.INV(RAND(),$B$10,$B$11)))</f>
        <v/>
      </c>
      <c r="E847" s="11">
        <f>MAX(D847+0.01,MAX(0.03,MIN(0.3,_xlfn.NORM.INV(RAND(),$B$8,$B$9))))</f>
        <v/>
      </c>
      <c r="F847" s="75">
        <f>MAX(3,MIN(25,_xlfn.NORM.INV(RAND(),$B$12,$B$13)))</f>
        <v/>
      </c>
      <c r="G847" s="12">
        <f>SUMPRODUCT($B$14*((C847-$B$17)*(1-$B$15)+$B$17-$B$16)*(1+B847)^{1,2,3,4,5}/((1+E847)^{0.5,1.5,2.5,3.5,4.5}))</f>
        <v/>
      </c>
      <c r="H847" s="12">
        <f>(($B$14*(1+B847)^5*((C847-$B$17)*(1-$B$15)+$B$17-$B$16)*(1+D847)/MAX(E847-D847,0.000001))*$B$21+($B$14*(1+B847)^5*C847*F847)*(1-$B$21))/((1+E847)^4.5)</f>
        <v/>
      </c>
      <c r="I847" s="12">
        <f>G847+H847+$B$18-$B$19</f>
        <v/>
      </c>
      <c r="J847" s="76">
        <f>IF($B$20=0,0,I847/$B$20)</f>
        <v/>
      </c>
    </row>
    <row r="848">
      <c r="A848" s="77" t="n">
        <v>782</v>
      </c>
      <c r="B848" s="78">
        <f>MAX(-0.2,MIN(0.5,_xlfn.NORM.INV(RAND(),$B$4,$B$5)))</f>
        <v/>
      </c>
      <c r="C848" s="78">
        <f>MAX(0.01,MIN(0.6,_xlfn.NORM.INV(RAND(),$B$6,$B$7)))</f>
        <v/>
      </c>
      <c r="D848" s="78">
        <f>MAX(0,MIN(0.05,_xlfn.NORM.INV(RAND(),$B$10,$B$11)))</f>
        <v/>
      </c>
      <c r="E848" s="78">
        <f>MAX(D848+0.01,MAX(0.03,MIN(0.3,_xlfn.NORM.INV(RAND(),$B$8,$B$9))))</f>
        <v/>
      </c>
      <c r="F848" s="79">
        <f>MAX(3,MIN(25,_xlfn.NORM.INV(RAND(),$B$12,$B$13)))</f>
        <v/>
      </c>
      <c r="G848" s="77">
        <f>SUMPRODUCT($B$14*((C848-$B$17)*(1-$B$15)+$B$17-$B$16)*(1+B848)^{1,2,3,4,5}/((1+E848)^{0.5,1.5,2.5,3.5,4.5}))</f>
        <v/>
      </c>
      <c r="H848" s="77">
        <f>(($B$14*(1+B848)^5*((C848-$B$17)*(1-$B$15)+$B$17-$B$16)*(1+D848)/MAX(E848-D848,0.000001))*$B$21+($B$14*(1+B848)^5*C848*F848)*(1-$B$21))/((1+E848)^4.5)</f>
        <v/>
      </c>
      <c r="I848" s="77">
        <f>G848+H848+$B$18-$B$19</f>
        <v/>
      </c>
      <c r="J848" s="80">
        <f>IF($B$20=0,0,I848/$B$20)</f>
        <v/>
      </c>
    </row>
    <row r="849">
      <c r="A849" s="12" t="n">
        <v>783</v>
      </c>
      <c r="B849" s="11">
        <f>MAX(-0.2,MIN(0.5,_xlfn.NORM.INV(RAND(),$B$4,$B$5)))</f>
        <v/>
      </c>
      <c r="C849" s="11">
        <f>MAX(0.01,MIN(0.6,_xlfn.NORM.INV(RAND(),$B$6,$B$7)))</f>
        <v/>
      </c>
      <c r="D849" s="11">
        <f>MAX(0,MIN(0.05,_xlfn.NORM.INV(RAND(),$B$10,$B$11)))</f>
        <v/>
      </c>
      <c r="E849" s="11">
        <f>MAX(D849+0.01,MAX(0.03,MIN(0.3,_xlfn.NORM.INV(RAND(),$B$8,$B$9))))</f>
        <v/>
      </c>
      <c r="F849" s="75">
        <f>MAX(3,MIN(25,_xlfn.NORM.INV(RAND(),$B$12,$B$13)))</f>
        <v/>
      </c>
      <c r="G849" s="12">
        <f>SUMPRODUCT($B$14*((C849-$B$17)*(1-$B$15)+$B$17-$B$16)*(1+B849)^{1,2,3,4,5}/((1+E849)^{0.5,1.5,2.5,3.5,4.5}))</f>
        <v/>
      </c>
      <c r="H849" s="12">
        <f>(($B$14*(1+B849)^5*((C849-$B$17)*(1-$B$15)+$B$17-$B$16)*(1+D849)/MAX(E849-D849,0.000001))*$B$21+($B$14*(1+B849)^5*C849*F849)*(1-$B$21))/((1+E849)^4.5)</f>
        <v/>
      </c>
      <c r="I849" s="12">
        <f>G849+H849+$B$18-$B$19</f>
        <v/>
      </c>
      <c r="J849" s="76">
        <f>IF($B$20=0,0,I849/$B$20)</f>
        <v/>
      </c>
    </row>
    <row r="850">
      <c r="A850" s="77" t="n">
        <v>784</v>
      </c>
      <c r="B850" s="78">
        <f>MAX(-0.2,MIN(0.5,_xlfn.NORM.INV(RAND(),$B$4,$B$5)))</f>
        <v/>
      </c>
      <c r="C850" s="78">
        <f>MAX(0.01,MIN(0.6,_xlfn.NORM.INV(RAND(),$B$6,$B$7)))</f>
        <v/>
      </c>
      <c r="D850" s="78">
        <f>MAX(0,MIN(0.05,_xlfn.NORM.INV(RAND(),$B$10,$B$11)))</f>
        <v/>
      </c>
      <c r="E850" s="78">
        <f>MAX(D850+0.01,MAX(0.03,MIN(0.3,_xlfn.NORM.INV(RAND(),$B$8,$B$9))))</f>
        <v/>
      </c>
      <c r="F850" s="79">
        <f>MAX(3,MIN(25,_xlfn.NORM.INV(RAND(),$B$12,$B$13)))</f>
        <v/>
      </c>
      <c r="G850" s="77">
        <f>SUMPRODUCT($B$14*((C850-$B$17)*(1-$B$15)+$B$17-$B$16)*(1+B850)^{1,2,3,4,5}/((1+E850)^{0.5,1.5,2.5,3.5,4.5}))</f>
        <v/>
      </c>
      <c r="H850" s="77">
        <f>(($B$14*(1+B850)^5*((C850-$B$17)*(1-$B$15)+$B$17-$B$16)*(1+D850)/MAX(E850-D850,0.000001))*$B$21+($B$14*(1+B850)^5*C850*F850)*(1-$B$21))/((1+E850)^4.5)</f>
        <v/>
      </c>
      <c r="I850" s="77">
        <f>G850+H850+$B$18-$B$19</f>
        <v/>
      </c>
      <c r="J850" s="80">
        <f>IF($B$20=0,0,I850/$B$20)</f>
        <v/>
      </c>
    </row>
    <row r="851">
      <c r="A851" s="12" t="n">
        <v>785</v>
      </c>
      <c r="B851" s="11">
        <f>MAX(-0.2,MIN(0.5,_xlfn.NORM.INV(RAND(),$B$4,$B$5)))</f>
        <v/>
      </c>
      <c r="C851" s="11">
        <f>MAX(0.01,MIN(0.6,_xlfn.NORM.INV(RAND(),$B$6,$B$7)))</f>
        <v/>
      </c>
      <c r="D851" s="11">
        <f>MAX(0,MIN(0.05,_xlfn.NORM.INV(RAND(),$B$10,$B$11)))</f>
        <v/>
      </c>
      <c r="E851" s="11">
        <f>MAX(D851+0.01,MAX(0.03,MIN(0.3,_xlfn.NORM.INV(RAND(),$B$8,$B$9))))</f>
        <v/>
      </c>
      <c r="F851" s="75">
        <f>MAX(3,MIN(25,_xlfn.NORM.INV(RAND(),$B$12,$B$13)))</f>
        <v/>
      </c>
      <c r="G851" s="12">
        <f>SUMPRODUCT($B$14*((C851-$B$17)*(1-$B$15)+$B$17-$B$16)*(1+B851)^{1,2,3,4,5}/((1+E851)^{0.5,1.5,2.5,3.5,4.5}))</f>
        <v/>
      </c>
      <c r="H851" s="12">
        <f>(($B$14*(1+B851)^5*((C851-$B$17)*(1-$B$15)+$B$17-$B$16)*(1+D851)/MAX(E851-D851,0.000001))*$B$21+($B$14*(1+B851)^5*C851*F851)*(1-$B$21))/((1+E851)^4.5)</f>
        <v/>
      </c>
      <c r="I851" s="12">
        <f>G851+H851+$B$18-$B$19</f>
        <v/>
      </c>
      <c r="J851" s="76">
        <f>IF($B$20=0,0,I851/$B$20)</f>
        <v/>
      </c>
    </row>
    <row r="852">
      <c r="A852" s="77" t="n">
        <v>786</v>
      </c>
      <c r="B852" s="78">
        <f>MAX(-0.2,MIN(0.5,_xlfn.NORM.INV(RAND(),$B$4,$B$5)))</f>
        <v/>
      </c>
      <c r="C852" s="78">
        <f>MAX(0.01,MIN(0.6,_xlfn.NORM.INV(RAND(),$B$6,$B$7)))</f>
        <v/>
      </c>
      <c r="D852" s="78">
        <f>MAX(0,MIN(0.05,_xlfn.NORM.INV(RAND(),$B$10,$B$11)))</f>
        <v/>
      </c>
      <c r="E852" s="78">
        <f>MAX(D852+0.01,MAX(0.03,MIN(0.3,_xlfn.NORM.INV(RAND(),$B$8,$B$9))))</f>
        <v/>
      </c>
      <c r="F852" s="79">
        <f>MAX(3,MIN(25,_xlfn.NORM.INV(RAND(),$B$12,$B$13)))</f>
        <v/>
      </c>
      <c r="G852" s="77">
        <f>SUMPRODUCT($B$14*((C852-$B$17)*(1-$B$15)+$B$17-$B$16)*(1+B852)^{1,2,3,4,5}/((1+E852)^{0.5,1.5,2.5,3.5,4.5}))</f>
        <v/>
      </c>
      <c r="H852" s="77">
        <f>(($B$14*(1+B852)^5*((C852-$B$17)*(1-$B$15)+$B$17-$B$16)*(1+D852)/MAX(E852-D852,0.000001))*$B$21+($B$14*(1+B852)^5*C852*F852)*(1-$B$21))/((1+E852)^4.5)</f>
        <v/>
      </c>
      <c r="I852" s="77">
        <f>G852+H852+$B$18-$B$19</f>
        <v/>
      </c>
      <c r="J852" s="80">
        <f>IF($B$20=0,0,I852/$B$20)</f>
        <v/>
      </c>
    </row>
    <row r="853">
      <c r="A853" s="12" t="n">
        <v>787</v>
      </c>
      <c r="B853" s="11">
        <f>MAX(-0.2,MIN(0.5,_xlfn.NORM.INV(RAND(),$B$4,$B$5)))</f>
        <v/>
      </c>
      <c r="C853" s="11">
        <f>MAX(0.01,MIN(0.6,_xlfn.NORM.INV(RAND(),$B$6,$B$7)))</f>
        <v/>
      </c>
      <c r="D853" s="11">
        <f>MAX(0,MIN(0.05,_xlfn.NORM.INV(RAND(),$B$10,$B$11)))</f>
        <v/>
      </c>
      <c r="E853" s="11">
        <f>MAX(D853+0.01,MAX(0.03,MIN(0.3,_xlfn.NORM.INV(RAND(),$B$8,$B$9))))</f>
        <v/>
      </c>
      <c r="F853" s="75">
        <f>MAX(3,MIN(25,_xlfn.NORM.INV(RAND(),$B$12,$B$13)))</f>
        <v/>
      </c>
      <c r="G853" s="12">
        <f>SUMPRODUCT($B$14*((C853-$B$17)*(1-$B$15)+$B$17-$B$16)*(1+B853)^{1,2,3,4,5}/((1+E853)^{0.5,1.5,2.5,3.5,4.5}))</f>
        <v/>
      </c>
      <c r="H853" s="12">
        <f>(($B$14*(1+B853)^5*((C853-$B$17)*(1-$B$15)+$B$17-$B$16)*(1+D853)/MAX(E853-D853,0.000001))*$B$21+($B$14*(1+B853)^5*C853*F853)*(1-$B$21))/((1+E853)^4.5)</f>
        <v/>
      </c>
      <c r="I853" s="12">
        <f>G853+H853+$B$18-$B$19</f>
        <v/>
      </c>
      <c r="J853" s="76">
        <f>IF($B$20=0,0,I853/$B$20)</f>
        <v/>
      </c>
    </row>
    <row r="854">
      <c r="A854" s="77" t="n">
        <v>788</v>
      </c>
      <c r="B854" s="78">
        <f>MAX(-0.2,MIN(0.5,_xlfn.NORM.INV(RAND(),$B$4,$B$5)))</f>
        <v/>
      </c>
      <c r="C854" s="78">
        <f>MAX(0.01,MIN(0.6,_xlfn.NORM.INV(RAND(),$B$6,$B$7)))</f>
        <v/>
      </c>
      <c r="D854" s="78">
        <f>MAX(0,MIN(0.05,_xlfn.NORM.INV(RAND(),$B$10,$B$11)))</f>
        <v/>
      </c>
      <c r="E854" s="78">
        <f>MAX(D854+0.01,MAX(0.03,MIN(0.3,_xlfn.NORM.INV(RAND(),$B$8,$B$9))))</f>
        <v/>
      </c>
      <c r="F854" s="79">
        <f>MAX(3,MIN(25,_xlfn.NORM.INV(RAND(),$B$12,$B$13)))</f>
        <v/>
      </c>
      <c r="G854" s="77">
        <f>SUMPRODUCT($B$14*((C854-$B$17)*(1-$B$15)+$B$17-$B$16)*(1+B854)^{1,2,3,4,5}/((1+E854)^{0.5,1.5,2.5,3.5,4.5}))</f>
        <v/>
      </c>
      <c r="H854" s="77">
        <f>(($B$14*(1+B854)^5*((C854-$B$17)*(1-$B$15)+$B$17-$B$16)*(1+D854)/MAX(E854-D854,0.000001))*$B$21+($B$14*(1+B854)^5*C854*F854)*(1-$B$21))/((1+E854)^4.5)</f>
        <v/>
      </c>
      <c r="I854" s="77">
        <f>G854+H854+$B$18-$B$19</f>
        <v/>
      </c>
      <c r="J854" s="80">
        <f>IF($B$20=0,0,I854/$B$20)</f>
        <v/>
      </c>
    </row>
    <row r="855">
      <c r="A855" s="12" t="n">
        <v>789</v>
      </c>
      <c r="B855" s="11">
        <f>MAX(-0.2,MIN(0.5,_xlfn.NORM.INV(RAND(),$B$4,$B$5)))</f>
        <v/>
      </c>
      <c r="C855" s="11">
        <f>MAX(0.01,MIN(0.6,_xlfn.NORM.INV(RAND(),$B$6,$B$7)))</f>
        <v/>
      </c>
      <c r="D855" s="11">
        <f>MAX(0,MIN(0.05,_xlfn.NORM.INV(RAND(),$B$10,$B$11)))</f>
        <v/>
      </c>
      <c r="E855" s="11">
        <f>MAX(D855+0.01,MAX(0.03,MIN(0.3,_xlfn.NORM.INV(RAND(),$B$8,$B$9))))</f>
        <v/>
      </c>
      <c r="F855" s="75">
        <f>MAX(3,MIN(25,_xlfn.NORM.INV(RAND(),$B$12,$B$13)))</f>
        <v/>
      </c>
      <c r="G855" s="12">
        <f>SUMPRODUCT($B$14*((C855-$B$17)*(1-$B$15)+$B$17-$B$16)*(1+B855)^{1,2,3,4,5}/((1+E855)^{0.5,1.5,2.5,3.5,4.5}))</f>
        <v/>
      </c>
      <c r="H855" s="12">
        <f>(($B$14*(1+B855)^5*((C855-$B$17)*(1-$B$15)+$B$17-$B$16)*(1+D855)/MAX(E855-D855,0.000001))*$B$21+($B$14*(1+B855)^5*C855*F855)*(1-$B$21))/((1+E855)^4.5)</f>
        <v/>
      </c>
      <c r="I855" s="12">
        <f>G855+H855+$B$18-$B$19</f>
        <v/>
      </c>
      <c r="J855" s="76">
        <f>IF($B$20=0,0,I855/$B$20)</f>
        <v/>
      </c>
    </row>
    <row r="856">
      <c r="A856" s="77" t="n">
        <v>790</v>
      </c>
      <c r="B856" s="78">
        <f>MAX(-0.2,MIN(0.5,_xlfn.NORM.INV(RAND(),$B$4,$B$5)))</f>
        <v/>
      </c>
      <c r="C856" s="78">
        <f>MAX(0.01,MIN(0.6,_xlfn.NORM.INV(RAND(),$B$6,$B$7)))</f>
        <v/>
      </c>
      <c r="D856" s="78">
        <f>MAX(0,MIN(0.05,_xlfn.NORM.INV(RAND(),$B$10,$B$11)))</f>
        <v/>
      </c>
      <c r="E856" s="78">
        <f>MAX(D856+0.01,MAX(0.03,MIN(0.3,_xlfn.NORM.INV(RAND(),$B$8,$B$9))))</f>
        <v/>
      </c>
      <c r="F856" s="79">
        <f>MAX(3,MIN(25,_xlfn.NORM.INV(RAND(),$B$12,$B$13)))</f>
        <v/>
      </c>
      <c r="G856" s="77">
        <f>SUMPRODUCT($B$14*((C856-$B$17)*(1-$B$15)+$B$17-$B$16)*(1+B856)^{1,2,3,4,5}/((1+E856)^{0.5,1.5,2.5,3.5,4.5}))</f>
        <v/>
      </c>
      <c r="H856" s="77">
        <f>(($B$14*(1+B856)^5*((C856-$B$17)*(1-$B$15)+$B$17-$B$16)*(1+D856)/MAX(E856-D856,0.000001))*$B$21+($B$14*(1+B856)^5*C856*F856)*(1-$B$21))/((1+E856)^4.5)</f>
        <v/>
      </c>
      <c r="I856" s="77">
        <f>G856+H856+$B$18-$B$19</f>
        <v/>
      </c>
      <c r="J856" s="80">
        <f>IF($B$20=0,0,I856/$B$20)</f>
        <v/>
      </c>
    </row>
    <row r="857">
      <c r="A857" s="12" t="n">
        <v>791</v>
      </c>
      <c r="B857" s="11">
        <f>MAX(-0.2,MIN(0.5,_xlfn.NORM.INV(RAND(),$B$4,$B$5)))</f>
        <v/>
      </c>
      <c r="C857" s="11">
        <f>MAX(0.01,MIN(0.6,_xlfn.NORM.INV(RAND(),$B$6,$B$7)))</f>
        <v/>
      </c>
      <c r="D857" s="11">
        <f>MAX(0,MIN(0.05,_xlfn.NORM.INV(RAND(),$B$10,$B$11)))</f>
        <v/>
      </c>
      <c r="E857" s="11">
        <f>MAX(D857+0.01,MAX(0.03,MIN(0.3,_xlfn.NORM.INV(RAND(),$B$8,$B$9))))</f>
        <v/>
      </c>
      <c r="F857" s="75">
        <f>MAX(3,MIN(25,_xlfn.NORM.INV(RAND(),$B$12,$B$13)))</f>
        <v/>
      </c>
      <c r="G857" s="12">
        <f>SUMPRODUCT($B$14*((C857-$B$17)*(1-$B$15)+$B$17-$B$16)*(1+B857)^{1,2,3,4,5}/((1+E857)^{0.5,1.5,2.5,3.5,4.5}))</f>
        <v/>
      </c>
      <c r="H857" s="12">
        <f>(($B$14*(1+B857)^5*((C857-$B$17)*(1-$B$15)+$B$17-$B$16)*(1+D857)/MAX(E857-D857,0.000001))*$B$21+($B$14*(1+B857)^5*C857*F857)*(1-$B$21))/((1+E857)^4.5)</f>
        <v/>
      </c>
      <c r="I857" s="12">
        <f>G857+H857+$B$18-$B$19</f>
        <v/>
      </c>
      <c r="J857" s="76">
        <f>IF($B$20=0,0,I857/$B$20)</f>
        <v/>
      </c>
    </row>
    <row r="858">
      <c r="A858" s="77" t="n">
        <v>792</v>
      </c>
      <c r="B858" s="78">
        <f>MAX(-0.2,MIN(0.5,_xlfn.NORM.INV(RAND(),$B$4,$B$5)))</f>
        <v/>
      </c>
      <c r="C858" s="78">
        <f>MAX(0.01,MIN(0.6,_xlfn.NORM.INV(RAND(),$B$6,$B$7)))</f>
        <v/>
      </c>
      <c r="D858" s="78">
        <f>MAX(0,MIN(0.05,_xlfn.NORM.INV(RAND(),$B$10,$B$11)))</f>
        <v/>
      </c>
      <c r="E858" s="78">
        <f>MAX(D858+0.01,MAX(0.03,MIN(0.3,_xlfn.NORM.INV(RAND(),$B$8,$B$9))))</f>
        <v/>
      </c>
      <c r="F858" s="79">
        <f>MAX(3,MIN(25,_xlfn.NORM.INV(RAND(),$B$12,$B$13)))</f>
        <v/>
      </c>
      <c r="G858" s="77">
        <f>SUMPRODUCT($B$14*((C858-$B$17)*(1-$B$15)+$B$17-$B$16)*(1+B858)^{1,2,3,4,5}/((1+E858)^{0.5,1.5,2.5,3.5,4.5}))</f>
        <v/>
      </c>
      <c r="H858" s="77">
        <f>(($B$14*(1+B858)^5*((C858-$B$17)*(1-$B$15)+$B$17-$B$16)*(1+D858)/MAX(E858-D858,0.000001))*$B$21+($B$14*(1+B858)^5*C858*F858)*(1-$B$21))/((1+E858)^4.5)</f>
        <v/>
      </c>
      <c r="I858" s="77">
        <f>G858+H858+$B$18-$B$19</f>
        <v/>
      </c>
      <c r="J858" s="80">
        <f>IF($B$20=0,0,I858/$B$20)</f>
        <v/>
      </c>
    </row>
    <row r="859">
      <c r="A859" s="12" t="n">
        <v>793</v>
      </c>
      <c r="B859" s="11">
        <f>MAX(-0.2,MIN(0.5,_xlfn.NORM.INV(RAND(),$B$4,$B$5)))</f>
        <v/>
      </c>
      <c r="C859" s="11">
        <f>MAX(0.01,MIN(0.6,_xlfn.NORM.INV(RAND(),$B$6,$B$7)))</f>
        <v/>
      </c>
      <c r="D859" s="11">
        <f>MAX(0,MIN(0.05,_xlfn.NORM.INV(RAND(),$B$10,$B$11)))</f>
        <v/>
      </c>
      <c r="E859" s="11">
        <f>MAX(D859+0.01,MAX(0.03,MIN(0.3,_xlfn.NORM.INV(RAND(),$B$8,$B$9))))</f>
        <v/>
      </c>
      <c r="F859" s="75">
        <f>MAX(3,MIN(25,_xlfn.NORM.INV(RAND(),$B$12,$B$13)))</f>
        <v/>
      </c>
      <c r="G859" s="12">
        <f>SUMPRODUCT($B$14*((C859-$B$17)*(1-$B$15)+$B$17-$B$16)*(1+B859)^{1,2,3,4,5}/((1+E859)^{0.5,1.5,2.5,3.5,4.5}))</f>
        <v/>
      </c>
      <c r="H859" s="12">
        <f>(($B$14*(1+B859)^5*((C859-$B$17)*(1-$B$15)+$B$17-$B$16)*(1+D859)/MAX(E859-D859,0.000001))*$B$21+($B$14*(1+B859)^5*C859*F859)*(1-$B$21))/((1+E859)^4.5)</f>
        <v/>
      </c>
      <c r="I859" s="12">
        <f>G859+H859+$B$18-$B$19</f>
        <v/>
      </c>
      <c r="J859" s="76">
        <f>IF($B$20=0,0,I859/$B$20)</f>
        <v/>
      </c>
    </row>
    <row r="860">
      <c r="A860" s="77" t="n">
        <v>794</v>
      </c>
      <c r="B860" s="78">
        <f>MAX(-0.2,MIN(0.5,_xlfn.NORM.INV(RAND(),$B$4,$B$5)))</f>
        <v/>
      </c>
      <c r="C860" s="78">
        <f>MAX(0.01,MIN(0.6,_xlfn.NORM.INV(RAND(),$B$6,$B$7)))</f>
        <v/>
      </c>
      <c r="D860" s="78">
        <f>MAX(0,MIN(0.05,_xlfn.NORM.INV(RAND(),$B$10,$B$11)))</f>
        <v/>
      </c>
      <c r="E860" s="78">
        <f>MAX(D860+0.01,MAX(0.03,MIN(0.3,_xlfn.NORM.INV(RAND(),$B$8,$B$9))))</f>
        <v/>
      </c>
      <c r="F860" s="79">
        <f>MAX(3,MIN(25,_xlfn.NORM.INV(RAND(),$B$12,$B$13)))</f>
        <v/>
      </c>
      <c r="G860" s="77">
        <f>SUMPRODUCT($B$14*((C860-$B$17)*(1-$B$15)+$B$17-$B$16)*(1+B860)^{1,2,3,4,5}/((1+E860)^{0.5,1.5,2.5,3.5,4.5}))</f>
        <v/>
      </c>
      <c r="H860" s="77">
        <f>(($B$14*(1+B860)^5*((C860-$B$17)*(1-$B$15)+$B$17-$B$16)*(1+D860)/MAX(E860-D860,0.000001))*$B$21+($B$14*(1+B860)^5*C860*F860)*(1-$B$21))/((1+E860)^4.5)</f>
        <v/>
      </c>
      <c r="I860" s="77">
        <f>G860+H860+$B$18-$B$19</f>
        <v/>
      </c>
      <c r="J860" s="80">
        <f>IF($B$20=0,0,I860/$B$20)</f>
        <v/>
      </c>
    </row>
    <row r="861">
      <c r="A861" s="12" t="n">
        <v>795</v>
      </c>
      <c r="B861" s="11">
        <f>MAX(-0.2,MIN(0.5,_xlfn.NORM.INV(RAND(),$B$4,$B$5)))</f>
        <v/>
      </c>
      <c r="C861" s="11">
        <f>MAX(0.01,MIN(0.6,_xlfn.NORM.INV(RAND(),$B$6,$B$7)))</f>
        <v/>
      </c>
      <c r="D861" s="11">
        <f>MAX(0,MIN(0.05,_xlfn.NORM.INV(RAND(),$B$10,$B$11)))</f>
        <v/>
      </c>
      <c r="E861" s="11">
        <f>MAX(D861+0.01,MAX(0.03,MIN(0.3,_xlfn.NORM.INV(RAND(),$B$8,$B$9))))</f>
        <v/>
      </c>
      <c r="F861" s="75">
        <f>MAX(3,MIN(25,_xlfn.NORM.INV(RAND(),$B$12,$B$13)))</f>
        <v/>
      </c>
      <c r="G861" s="12">
        <f>SUMPRODUCT($B$14*((C861-$B$17)*(1-$B$15)+$B$17-$B$16)*(1+B861)^{1,2,3,4,5}/((1+E861)^{0.5,1.5,2.5,3.5,4.5}))</f>
        <v/>
      </c>
      <c r="H861" s="12">
        <f>(($B$14*(1+B861)^5*((C861-$B$17)*(1-$B$15)+$B$17-$B$16)*(1+D861)/MAX(E861-D861,0.000001))*$B$21+($B$14*(1+B861)^5*C861*F861)*(1-$B$21))/((1+E861)^4.5)</f>
        <v/>
      </c>
      <c r="I861" s="12">
        <f>G861+H861+$B$18-$B$19</f>
        <v/>
      </c>
      <c r="J861" s="76">
        <f>IF($B$20=0,0,I861/$B$20)</f>
        <v/>
      </c>
    </row>
    <row r="862">
      <c r="A862" s="77" t="n">
        <v>796</v>
      </c>
      <c r="B862" s="78">
        <f>MAX(-0.2,MIN(0.5,_xlfn.NORM.INV(RAND(),$B$4,$B$5)))</f>
        <v/>
      </c>
      <c r="C862" s="78">
        <f>MAX(0.01,MIN(0.6,_xlfn.NORM.INV(RAND(),$B$6,$B$7)))</f>
        <v/>
      </c>
      <c r="D862" s="78">
        <f>MAX(0,MIN(0.05,_xlfn.NORM.INV(RAND(),$B$10,$B$11)))</f>
        <v/>
      </c>
      <c r="E862" s="78">
        <f>MAX(D862+0.01,MAX(0.03,MIN(0.3,_xlfn.NORM.INV(RAND(),$B$8,$B$9))))</f>
        <v/>
      </c>
      <c r="F862" s="79">
        <f>MAX(3,MIN(25,_xlfn.NORM.INV(RAND(),$B$12,$B$13)))</f>
        <v/>
      </c>
      <c r="G862" s="77">
        <f>SUMPRODUCT($B$14*((C862-$B$17)*(1-$B$15)+$B$17-$B$16)*(1+B862)^{1,2,3,4,5}/((1+E862)^{0.5,1.5,2.5,3.5,4.5}))</f>
        <v/>
      </c>
      <c r="H862" s="77">
        <f>(($B$14*(1+B862)^5*((C862-$B$17)*(1-$B$15)+$B$17-$B$16)*(1+D862)/MAX(E862-D862,0.000001))*$B$21+($B$14*(1+B862)^5*C862*F862)*(1-$B$21))/((1+E862)^4.5)</f>
        <v/>
      </c>
      <c r="I862" s="77">
        <f>G862+H862+$B$18-$B$19</f>
        <v/>
      </c>
      <c r="J862" s="80">
        <f>IF($B$20=0,0,I862/$B$20)</f>
        <v/>
      </c>
    </row>
    <row r="863">
      <c r="A863" s="12" t="n">
        <v>797</v>
      </c>
      <c r="B863" s="11">
        <f>MAX(-0.2,MIN(0.5,_xlfn.NORM.INV(RAND(),$B$4,$B$5)))</f>
        <v/>
      </c>
      <c r="C863" s="11">
        <f>MAX(0.01,MIN(0.6,_xlfn.NORM.INV(RAND(),$B$6,$B$7)))</f>
        <v/>
      </c>
      <c r="D863" s="11">
        <f>MAX(0,MIN(0.05,_xlfn.NORM.INV(RAND(),$B$10,$B$11)))</f>
        <v/>
      </c>
      <c r="E863" s="11">
        <f>MAX(D863+0.01,MAX(0.03,MIN(0.3,_xlfn.NORM.INV(RAND(),$B$8,$B$9))))</f>
        <v/>
      </c>
      <c r="F863" s="75">
        <f>MAX(3,MIN(25,_xlfn.NORM.INV(RAND(),$B$12,$B$13)))</f>
        <v/>
      </c>
      <c r="G863" s="12">
        <f>SUMPRODUCT($B$14*((C863-$B$17)*(1-$B$15)+$B$17-$B$16)*(1+B863)^{1,2,3,4,5}/((1+E863)^{0.5,1.5,2.5,3.5,4.5}))</f>
        <v/>
      </c>
      <c r="H863" s="12">
        <f>(($B$14*(1+B863)^5*((C863-$B$17)*(1-$B$15)+$B$17-$B$16)*(1+D863)/MAX(E863-D863,0.000001))*$B$21+($B$14*(1+B863)^5*C863*F863)*(1-$B$21))/((1+E863)^4.5)</f>
        <v/>
      </c>
      <c r="I863" s="12">
        <f>G863+H863+$B$18-$B$19</f>
        <v/>
      </c>
      <c r="J863" s="76">
        <f>IF($B$20=0,0,I863/$B$20)</f>
        <v/>
      </c>
    </row>
    <row r="864">
      <c r="A864" s="77" t="n">
        <v>798</v>
      </c>
      <c r="B864" s="78">
        <f>MAX(-0.2,MIN(0.5,_xlfn.NORM.INV(RAND(),$B$4,$B$5)))</f>
        <v/>
      </c>
      <c r="C864" s="78">
        <f>MAX(0.01,MIN(0.6,_xlfn.NORM.INV(RAND(),$B$6,$B$7)))</f>
        <v/>
      </c>
      <c r="D864" s="78">
        <f>MAX(0,MIN(0.05,_xlfn.NORM.INV(RAND(),$B$10,$B$11)))</f>
        <v/>
      </c>
      <c r="E864" s="78">
        <f>MAX(D864+0.01,MAX(0.03,MIN(0.3,_xlfn.NORM.INV(RAND(),$B$8,$B$9))))</f>
        <v/>
      </c>
      <c r="F864" s="79">
        <f>MAX(3,MIN(25,_xlfn.NORM.INV(RAND(),$B$12,$B$13)))</f>
        <v/>
      </c>
      <c r="G864" s="77">
        <f>SUMPRODUCT($B$14*((C864-$B$17)*(1-$B$15)+$B$17-$B$16)*(1+B864)^{1,2,3,4,5}/((1+E864)^{0.5,1.5,2.5,3.5,4.5}))</f>
        <v/>
      </c>
      <c r="H864" s="77">
        <f>(($B$14*(1+B864)^5*((C864-$B$17)*(1-$B$15)+$B$17-$B$16)*(1+D864)/MAX(E864-D864,0.000001))*$B$21+($B$14*(1+B864)^5*C864*F864)*(1-$B$21))/((1+E864)^4.5)</f>
        <v/>
      </c>
      <c r="I864" s="77">
        <f>G864+H864+$B$18-$B$19</f>
        <v/>
      </c>
      <c r="J864" s="80">
        <f>IF($B$20=0,0,I864/$B$20)</f>
        <v/>
      </c>
    </row>
    <row r="865">
      <c r="A865" s="12" t="n">
        <v>799</v>
      </c>
      <c r="B865" s="11">
        <f>MAX(-0.2,MIN(0.5,_xlfn.NORM.INV(RAND(),$B$4,$B$5)))</f>
        <v/>
      </c>
      <c r="C865" s="11">
        <f>MAX(0.01,MIN(0.6,_xlfn.NORM.INV(RAND(),$B$6,$B$7)))</f>
        <v/>
      </c>
      <c r="D865" s="11">
        <f>MAX(0,MIN(0.05,_xlfn.NORM.INV(RAND(),$B$10,$B$11)))</f>
        <v/>
      </c>
      <c r="E865" s="11">
        <f>MAX(D865+0.01,MAX(0.03,MIN(0.3,_xlfn.NORM.INV(RAND(),$B$8,$B$9))))</f>
        <v/>
      </c>
      <c r="F865" s="75">
        <f>MAX(3,MIN(25,_xlfn.NORM.INV(RAND(),$B$12,$B$13)))</f>
        <v/>
      </c>
      <c r="G865" s="12">
        <f>SUMPRODUCT($B$14*((C865-$B$17)*(1-$B$15)+$B$17-$B$16)*(1+B865)^{1,2,3,4,5}/((1+E865)^{0.5,1.5,2.5,3.5,4.5}))</f>
        <v/>
      </c>
      <c r="H865" s="12">
        <f>(($B$14*(1+B865)^5*((C865-$B$17)*(1-$B$15)+$B$17-$B$16)*(1+D865)/MAX(E865-D865,0.000001))*$B$21+($B$14*(1+B865)^5*C865*F865)*(1-$B$21))/((1+E865)^4.5)</f>
        <v/>
      </c>
      <c r="I865" s="12">
        <f>G865+H865+$B$18-$B$19</f>
        <v/>
      </c>
      <c r="J865" s="76">
        <f>IF($B$20=0,0,I865/$B$20)</f>
        <v/>
      </c>
    </row>
    <row r="866">
      <c r="A866" s="77" t="n">
        <v>800</v>
      </c>
      <c r="B866" s="78">
        <f>MAX(-0.2,MIN(0.5,_xlfn.NORM.INV(RAND(),$B$4,$B$5)))</f>
        <v/>
      </c>
      <c r="C866" s="78">
        <f>MAX(0.01,MIN(0.6,_xlfn.NORM.INV(RAND(),$B$6,$B$7)))</f>
        <v/>
      </c>
      <c r="D866" s="78">
        <f>MAX(0,MIN(0.05,_xlfn.NORM.INV(RAND(),$B$10,$B$11)))</f>
        <v/>
      </c>
      <c r="E866" s="78">
        <f>MAX(D866+0.01,MAX(0.03,MIN(0.3,_xlfn.NORM.INV(RAND(),$B$8,$B$9))))</f>
        <v/>
      </c>
      <c r="F866" s="79">
        <f>MAX(3,MIN(25,_xlfn.NORM.INV(RAND(),$B$12,$B$13)))</f>
        <v/>
      </c>
      <c r="G866" s="77">
        <f>SUMPRODUCT($B$14*((C866-$B$17)*(1-$B$15)+$B$17-$B$16)*(1+B866)^{1,2,3,4,5}/((1+E866)^{0.5,1.5,2.5,3.5,4.5}))</f>
        <v/>
      </c>
      <c r="H866" s="77">
        <f>(($B$14*(1+B866)^5*((C866-$B$17)*(1-$B$15)+$B$17-$B$16)*(1+D866)/MAX(E866-D866,0.000001))*$B$21+($B$14*(1+B866)^5*C866*F866)*(1-$B$21))/((1+E866)^4.5)</f>
        <v/>
      </c>
      <c r="I866" s="77">
        <f>G866+H866+$B$18-$B$19</f>
        <v/>
      </c>
      <c r="J866" s="80">
        <f>IF($B$20=0,0,I866/$B$20)</f>
        <v/>
      </c>
    </row>
    <row r="867">
      <c r="A867" s="12" t="n">
        <v>801</v>
      </c>
      <c r="B867" s="11">
        <f>MAX(-0.2,MIN(0.5,_xlfn.NORM.INV(RAND(),$B$4,$B$5)))</f>
        <v/>
      </c>
      <c r="C867" s="11">
        <f>MAX(0.01,MIN(0.6,_xlfn.NORM.INV(RAND(),$B$6,$B$7)))</f>
        <v/>
      </c>
      <c r="D867" s="11">
        <f>MAX(0,MIN(0.05,_xlfn.NORM.INV(RAND(),$B$10,$B$11)))</f>
        <v/>
      </c>
      <c r="E867" s="11">
        <f>MAX(D867+0.01,MAX(0.03,MIN(0.3,_xlfn.NORM.INV(RAND(),$B$8,$B$9))))</f>
        <v/>
      </c>
      <c r="F867" s="75">
        <f>MAX(3,MIN(25,_xlfn.NORM.INV(RAND(),$B$12,$B$13)))</f>
        <v/>
      </c>
      <c r="G867" s="12">
        <f>SUMPRODUCT($B$14*((C867-$B$17)*(1-$B$15)+$B$17-$B$16)*(1+B867)^{1,2,3,4,5}/((1+E867)^{0.5,1.5,2.5,3.5,4.5}))</f>
        <v/>
      </c>
      <c r="H867" s="12">
        <f>(($B$14*(1+B867)^5*((C867-$B$17)*(1-$B$15)+$B$17-$B$16)*(1+D867)/MAX(E867-D867,0.000001))*$B$21+($B$14*(1+B867)^5*C867*F867)*(1-$B$21))/((1+E867)^4.5)</f>
        <v/>
      </c>
      <c r="I867" s="12">
        <f>G867+H867+$B$18-$B$19</f>
        <v/>
      </c>
      <c r="J867" s="76">
        <f>IF($B$20=0,0,I867/$B$20)</f>
        <v/>
      </c>
    </row>
    <row r="868">
      <c r="A868" s="77" t="n">
        <v>802</v>
      </c>
      <c r="B868" s="78">
        <f>MAX(-0.2,MIN(0.5,_xlfn.NORM.INV(RAND(),$B$4,$B$5)))</f>
        <v/>
      </c>
      <c r="C868" s="78">
        <f>MAX(0.01,MIN(0.6,_xlfn.NORM.INV(RAND(),$B$6,$B$7)))</f>
        <v/>
      </c>
      <c r="D868" s="78">
        <f>MAX(0,MIN(0.05,_xlfn.NORM.INV(RAND(),$B$10,$B$11)))</f>
        <v/>
      </c>
      <c r="E868" s="78">
        <f>MAX(D868+0.01,MAX(0.03,MIN(0.3,_xlfn.NORM.INV(RAND(),$B$8,$B$9))))</f>
        <v/>
      </c>
      <c r="F868" s="79">
        <f>MAX(3,MIN(25,_xlfn.NORM.INV(RAND(),$B$12,$B$13)))</f>
        <v/>
      </c>
      <c r="G868" s="77">
        <f>SUMPRODUCT($B$14*((C868-$B$17)*(1-$B$15)+$B$17-$B$16)*(1+B868)^{1,2,3,4,5}/((1+E868)^{0.5,1.5,2.5,3.5,4.5}))</f>
        <v/>
      </c>
      <c r="H868" s="77">
        <f>(($B$14*(1+B868)^5*((C868-$B$17)*(1-$B$15)+$B$17-$B$16)*(1+D868)/MAX(E868-D868,0.000001))*$B$21+($B$14*(1+B868)^5*C868*F868)*(1-$B$21))/((1+E868)^4.5)</f>
        <v/>
      </c>
      <c r="I868" s="77">
        <f>G868+H868+$B$18-$B$19</f>
        <v/>
      </c>
      <c r="J868" s="80">
        <f>IF($B$20=0,0,I868/$B$20)</f>
        <v/>
      </c>
    </row>
    <row r="869">
      <c r="A869" s="12" t="n">
        <v>803</v>
      </c>
      <c r="B869" s="11">
        <f>MAX(-0.2,MIN(0.5,_xlfn.NORM.INV(RAND(),$B$4,$B$5)))</f>
        <v/>
      </c>
      <c r="C869" s="11">
        <f>MAX(0.01,MIN(0.6,_xlfn.NORM.INV(RAND(),$B$6,$B$7)))</f>
        <v/>
      </c>
      <c r="D869" s="11">
        <f>MAX(0,MIN(0.05,_xlfn.NORM.INV(RAND(),$B$10,$B$11)))</f>
        <v/>
      </c>
      <c r="E869" s="11">
        <f>MAX(D869+0.01,MAX(0.03,MIN(0.3,_xlfn.NORM.INV(RAND(),$B$8,$B$9))))</f>
        <v/>
      </c>
      <c r="F869" s="75">
        <f>MAX(3,MIN(25,_xlfn.NORM.INV(RAND(),$B$12,$B$13)))</f>
        <v/>
      </c>
      <c r="G869" s="12">
        <f>SUMPRODUCT($B$14*((C869-$B$17)*(1-$B$15)+$B$17-$B$16)*(1+B869)^{1,2,3,4,5}/((1+E869)^{0.5,1.5,2.5,3.5,4.5}))</f>
        <v/>
      </c>
      <c r="H869" s="12">
        <f>(($B$14*(1+B869)^5*((C869-$B$17)*(1-$B$15)+$B$17-$B$16)*(1+D869)/MAX(E869-D869,0.000001))*$B$21+($B$14*(1+B869)^5*C869*F869)*(1-$B$21))/((1+E869)^4.5)</f>
        <v/>
      </c>
      <c r="I869" s="12">
        <f>G869+H869+$B$18-$B$19</f>
        <v/>
      </c>
      <c r="J869" s="76">
        <f>IF($B$20=0,0,I869/$B$20)</f>
        <v/>
      </c>
    </row>
    <row r="870">
      <c r="A870" s="77" t="n">
        <v>804</v>
      </c>
      <c r="B870" s="78">
        <f>MAX(-0.2,MIN(0.5,_xlfn.NORM.INV(RAND(),$B$4,$B$5)))</f>
        <v/>
      </c>
      <c r="C870" s="78">
        <f>MAX(0.01,MIN(0.6,_xlfn.NORM.INV(RAND(),$B$6,$B$7)))</f>
        <v/>
      </c>
      <c r="D870" s="78">
        <f>MAX(0,MIN(0.05,_xlfn.NORM.INV(RAND(),$B$10,$B$11)))</f>
        <v/>
      </c>
      <c r="E870" s="78">
        <f>MAX(D870+0.01,MAX(0.03,MIN(0.3,_xlfn.NORM.INV(RAND(),$B$8,$B$9))))</f>
        <v/>
      </c>
      <c r="F870" s="79">
        <f>MAX(3,MIN(25,_xlfn.NORM.INV(RAND(),$B$12,$B$13)))</f>
        <v/>
      </c>
      <c r="G870" s="77">
        <f>SUMPRODUCT($B$14*((C870-$B$17)*(1-$B$15)+$B$17-$B$16)*(1+B870)^{1,2,3,4,5}/((1+E870)^{0.5,1.5,2.5,3.5,4.5}))</f>
        <v/>
      </c>
      <c r="H870" s="77">
        <f>(($B$14*(1+B870)^5*((C870-$B$17)*(1-$B$15)+$B$17-$B$16)*(1+D870)/MAX(E870-D870,0.000001))*$B$21+($B$14*(1+B870)^5*C870*F870)*(1-$B$21))/((1+E870)^4.5)</f>
        <v/>
      </c>
      <c r="I870" s="77">
        <f>G870+H870+$B$18-$B$19</f>
        <v/>
      </c>
      <c r="J870" s="80">
        <f>IF($B$20=0,0,I870/$B$20)</f>
        <v/>
      </c>
    </row>
    <row r="871">
      <c r="A871" s="12" t="n">
        <v>805</v>
      </c>
      <c r="B871" s="11">
        <f>MAX(-0.2,MIN(0.5,_xlfn.NORM.INV(RAND(),$B$4,$B$5)))</f>
        <v/>
      </c>
      <c r="C871" s="11">
        <f>MAX(0.01,MIN(0.6,_xlfn.NORM.INV(RAND(),$B$6,$B$7)))</f>
        <v/>
      </c>
      <c r="D871" s="11">
        <f>MAX(0,MIN(0.05,_xlfn.NORM.INV(RAND(),$B$10,$B$11)))</f>
        <v/>
      </c>
      <c r="E871" s="11">
        <f>MAX(D871+0.01,MAX(0.03,MIN(0.3,_xlfn.NORM.INV(RAND(),$B$8,$B$9))))</f>
        <v/>
      </c>
      <c r="F871" s="75">
        <f>MAX(3,MIN(25,_xlfn.NORM.INV(RAND(),$B$12,$B$13)))</f>
        <v/>
      </c>
      <c r="G871" s="12">
        <f>SUMPRODUCT($B$14*((C871-$B$17)*(1-$B$15)+$B$17-$B$16)*(1+B871)^{1,2,3,4,5}/((1+E871)^{0.5,1.5,2.5,3.5,4.5}))</f>
        <v/>
      </c>
      <c r="H871" s="12">
        <f>(($B$14*(1+B871)^5*((C871-$B$17)*(1-$B$15)+$B$17-$B$16)*(1+D871)/MAX(E871-D871,0.000001))*$B$21+($B$14*(1+B871)^5*C871*F871)*(1-$B$21))/((1+E871)^4.5)</f>
        <v/>
      </c>
      <c r="I871" s="12">
        <f>G871+H871+$B$18-$B$19</f>
        <v/>
      </c>
      <c r="J871" s="76">
        <f>IF($B$20=0,0,I871/$B$20)</f>
        <v/>
      </c>
    </row>
    <row r="872">
      <c r="A872" s="77" t="n">
        <v>806</v>
      </c>
      <c r="B872" s="78">
        <f>MAX(-0.2,MIN(0.5,_xlfn.NORM.INV(RAND(),$B$4,$B$5)))</f>
        <v/>
      </c>
      <c r="C872" s="78">
        <f>MAX(0.01,MIN(0.6,_xlfn.NORM.INV(RAND(),$B$6,$B$7)))</f>
        <v/>
      </c>
      <c r="D872" s="78">
        <f>MAX(0,MIN(0.05,_xlfn.NORM.INV(RAND(),$B$10,$B$11)))</f>
        <v/>
      </c>
      <c r="E872" s="78">
        <f>MAX(D872+0.01,MAX(0.03,MIN(0.3,_xlfn.NORM.INV(RAND(),$B$8,$B$9))))</f>
        <v/>
      </c>
      <c r="F872" s="79">
        <f>MAX(3,MIN(25,_xlfn.NORM.INV(RAND(),$B$12,$B$13)))</f>
        <v/>
      </c>
      <c r="G872" s="77">
        <f>SUMPRODUCT($B$14*((C872-$B$17)*(1-$B$15)+$B$17-$B$16)*(1+B872)^{1,2,3,4,5}/((1+E872)^{0.5,1.5,2.5,3.5,4.5}))</f>
        <v/>
      </c>
      <c r="H872" s="77">
        <f>(($B$14*(1+B872)^5*((C872-$B$17)*(1-$B$15)+$B$17-$B$16)*(1+D872)/MAX(E872-D872,0.000001))*$B$21+($B$14*(1+B872)^5*C872*F872)*(1-$B$21))/((1+E872)^4.5)</f>
        <v/>
      </c>
      <c r="I872" s="77">
        <f>G872+H872+$B$18-$B$19</f>
        <v/>
      </c>
      <c r="J872" s="80">
        <f>IF($B$20=0,0,I872/$B$20)</f>
        <v/>
      </c>
    </row>
    <row r="873">
      <c r="A873" s="12" t="n">
        <v>807</v>
      </c>
      <c r="B873" s="11">
        <f>MAX(-0.2,MIN(0.5,_xlfn.NORM.INV(RAND(),$B$4,$B$5)))</f>
        <v/>
      </c>
      <c r="C873" s="11">
        <f>MAX(0.01,MIN(0.6,_xlfn.NORM.INV(RAND(),$B$6,$B$7)))</f>
        <v/>
      </c>
      <c r="D873" s="11">
        <f>MAX(0,MIN(0.05,_xlfn.NORM.INV(RAND(),$B$10,$B$11)))</f>
        <v/>
      </c>
      <c r="E873" s="11">
        <f>MAX(D873+0.01,MAX(0.03,MIN(0.3,_xlfn.NORM.INV(RAND(),$B$8,$B$9))))</f>
        <v/>
      </c>
      <c r="F873" s="75">
        <f>MAX(3,MIN(25,_xlfn.NORM.INV(RAND(),$B$12,$B$13)))</f>
        <v/>
      </c>
      <c r="G873" s="12">
        <f>SUMPRODUCT($B$14*((C873-$B$17)*(1-$B$15)+$B$17-$B$16)*(1+B873)^{1,2,3,4,5}/((1+E873)^{0.5,1.5,2.5,3.5,4.5}))</f>
        <v/>
      </c>
      <c r="H873" s="12">
        <f>(($B$14*(1+B873)^5*((C873-$B$17)*(1-$B$15)+$B$17-$B$16)*(1+D873)/MAX(E873-D873,0.000001))*$B$21+($B$14*(1+B873)^5*C873*F873)*(1-$B$21))/((1+E873)^4.5)</f>
        <v/>
      </c>
      <c r="I873" s="12">
        <f>G873+H873+$B$18-$B$19</f>
        <v/>
      </c>
      <c r="J873" s="76">
        <f>IF($B$20=0,0,I873/$B$20)</f>
        <v/>
      </c>
    </row>
    <row r="874">
      <c r="A874" s="77" t="n">
        <v>808</v>
      </c>
      <c r="B874" s="78">
        <f>MAX(-0.2,MIN(0.5,_xlfn.NORM.INV(RAND(),$B$4,$B$5)))</f>
        <v/>
      </c>
      <c r="C874" s="78">
        <f>MAX(0.01,MIN(0.6,_xlfn.NORM.INV(RAND(),$B$6,$B$7)))</f>
        <v/>
      </c>
      <c r="D874" s="78">
        <f>MAX(0,MIN(0.05,_xlfn.NORM.INV(RAND(),$B$10,$B$11)))</f>
        <v/>
      </c>
      <c r="E874" s="78">
        <f>MAX(D874+0.01,MAX(0.03,MIN(0.3,_xlfn.NORM.INV(RAND(),$B$8,$B$9))))</f>
        <v/>
      </c>
      <c r="F874" s="79">
        <f>MAX(3,MIN(25,_xlfn.NORM.INV(RAND(),$B$12,$B$13)))</f>
        <v/>
      </c>
      <c r="G874" s="77">
        <f>SUMPRODUCT($B$14*((C874-$B$17)*(1-$B$15)+$B$17-$B$16)*(1+B874)^{1,2,3,4,5}/((1+E874)^{0.5,1.5,2.5,3.5,4.5}))</f>
        <v/>
      </c>
      <c r="H874" s="77">
        <f>(($B$14*(1+B874)^5*((C874-$B$17)*(1-$B$15)+$B$17-$B$16)*(1+D874)/MAX(E874-D874,0.000001))*$B$21+($B$14*(1+B874)^5*C874*F874)*(1-$B$21))/((1+E874)^4.5)</f>
        <v/>
      </c>
      <c r="I874" s="77">
        <f>G874+H874+$B$18-$B$19</f>
        <v/>
      </c>
      <c r="J874" s="80">
        <f>IF($B$20=0,0,I874/$B$20)</f>
        <v/>
      </c>
    </row>
    <row r="875">
      <c r="A875" s="12" t="n">
        <v>809</v>
      </c>
      <c r="B875" s="11">
        <f>MAX(-0.2,MIN(0.5,_xlfn.NORM.INV(RAND(),$B$4,$B$5)))</f>
        <v/>
      </c>
      <c r="C875" s="11">
        <f>MAX(0.01,MIN(0.6,_xlfn.NORM.INV(RAND(),$B$6,$B$7)))</f>
        <v/>
      </c>
      <c r="D875" s="11">
        <f>MAX(0,MIN(0.05,_xlfn.NORM.INV(RAND(),$B$10,$B$11)))</f>
        <v/>
      </c>
      <c r="E875" s="11">
        <f>MAX(D875+0.01,MAX(0.03,MIN(0.3,_xlfn.NORM.INV(RAND(),$B$8,$B$9))))</f>
        <v/>
      </c>
      <c r="F875" s="75">
        <f>MAX(3,MIN(25,_xlfn.NORM.INV(RAND(),$B$12,$B$13)))</f>
        <v/>
      </c>
      <c r="G875" s="12">
        <f>SUMPRODUCT($B$14*((C875-$B$17)*(1-$B$15)+$B$17-$B$16)*(1+B875)^{1,2,3,4,5}/((1+E875)^{0.5,1.5,2.5,3.5,4.5}))</f>
        <v/>
      </c>
      <c r="H875" s="12">
        <f>(($B$14*(1+B875)^5*((C875-$B$17)*(1-$B$15)+$B$17-$B$16)*(1+D875)/MAX(E875-D875,0.000001))*$B$21+($B$14*(1+B875)^5*C875*F875)*(1-$B$21))/((1+E875)^4.5)</f>
        <v/>
      </c>
      <c r="I875" s="12">
        <f>G875+H875+$B$18-$B$19</f>
        <v/>
      </c>
      <c r="J875" s="76">
        <f>IF($B$20=0,0,I875/$B$20)</f>
        <v/>
      </c>
    </row>
    <row r="876">
      <c r="A876" s="77" t="n">
        <v>810</v>
      </c>
      <c r="B876" s="78">
        <f>MAX(-0.2,MIN(0.5,_xlfn.NORM.INV(RAND(),$B$4,$B$5)))</f>
        <v/>
      </c>
      <c r="C876" s="78">
        <f>MAX(0.01,MIN(0.6,_xlfn.NORM.INV(RAND(),$B$6,$B$7)))</f>
        <v/>
      </c>
      <c r="D876" s="78">
        <f>MAX(0,MIN(0.05,_xlfn.NORM.INV(RAND(),$B$10,$B$11)))</f>
        <v/>
      </c>
      <c r="E876" s="78">
        <f>MAX(D876+0.01,MAX(0.03,MIN(0.3,_xlfn.NORM.INV(RAND(),$B$8,$B$9))))</f>
        <v/>
      </c>
      <c r="F876" s="79">
        <f>MAX(3,MIN(25,_xlfn.NORM.INV(RAND(),$B$12,$B$13)))</f>
        <v/>
      </c>
      <c r="G876" s="77">
        <f>SUMPRODUCT($B$14*((C876-$B$17)*(1-$B$15)+$B$17-$B$16)*(1+B876)^{1,2,3,4,5}/((1+E876)^{0.5,1.5,2.5,3.5,4.5}))</f>
        <v/>
      </c>
      <c r="H876" s="77">
        <f>(($B$14*(1+B876)^5*((C876-$B$17)*(1-$B$15)+$B$17-$B$16)*(1+D876)/MAX(E876-D876,0.000001))*$B$21+($B$14*(1+B876)^5*C876*F876)*(1-$B$21))/((1+E876)^4.5)</f>
        <v/>
      </c>
      <c r="I876" s="77">
        <f>G876+H876+$B$18-$B$19</f>
        <v/>
      </c>
      <c r="J876" s="80">
        <f>IF($B$20=0,0,I876/$B$20)</f>
        <v/>
      </c>
    </row>
    <row r="877">
      <c r="A877" s="12" t="n">
        <v>811</v>
      </c>
      <c r="B877" s="11">
        <f>MAX(-0.2,MIN(0.5,_xlfn.NORM.INV(RAND(),$B$4,$B$5)))</f>
        <v/>
      </c>
      <c r="C877" s="11">
        <f>MAX(0.01,MIN(0.6,_xlfn.NORM.INV(RAND(),$B$6,$B$7)))</f>
        <v/>
      </c>
      <c r="D877" s="11">
        <f>MAX(0,MIN(0.05,_xlfn.NORM.INV(RAND(),$B$10,$B$11)))</f>
        <v/>
      </c>
      <c r="E877" s="11">
        <f>MAX(D877+0.01,MAX(0.03,MIN(0.3,_xlfn.NORM.INV(RAND(),$B$8,$B$9))))</f>
        <v/>
      </c>
      <c r="F877" s="75">
        <f>MAX(3,MIN(25,_xlfn.NORM.INV(RAND(),$B$12,$B$13)))</f>
        <v/>
      </c>
      <c r="G877" s="12">
        <f>SUMPRODUCT($B$14*((C877-$B$17)*(1-$B$15)+$B$17-$B$16)*(1+B877)^{1,2,3,4,5}/((1+E877)^{0.5,1.5,2.5,3.5,4.5}))</f>
        <v/>
      </c>
      <c r="H877" s="12">
        <f>(($B$14*(1+B877)^5*((C877-$B$17)*(1-$B$15)+$B$17-$B$16)*(1+D877)/MAX(E877-D877,0.000001))*$B$21+($B$14*(1+B877)^5*C877*F877)*(1-$B$21))/((1+E877)^4.5)</f>
        <v/>
      </c>
      <c r="I877" s="12">
        <f>G877+H877+$B$18-$B$19</f>
        <v/>
      </c>
      <c r="J877" s="76">
        <f>IF($B$20=0,0,I877/$B$20)</f>
        <v/>
      </c>
    </row>
    <row r="878">
      <c r="A878" s="77" t="n">
        <v>812</v>
      </c>
      <c r="B878" s="78">
        <f>MAX(-0.2,MIN(0.5,_xlfn.NORM.INV(RAND(),$B$4,$B$5)))</f>
        <v/>
      </c>
      <c r="C878" s="78">
        <f>MAX(0.01,MIN(0.6,_xlfn.NORM.INV(RAND(),$B$6,$B$7)))</f>
        <v/>
      </c>
      <c r="D878" s="78">
        <f>MAX(0,MIN(0.05,_xlfn.NORM.INV(RAND(),$B$10,$B$11)))</f>
        <v/>
      </c>
      <c r="E878" s="78">
        <f>MAX(D878+0.01,MAX(0.03,MIN(0.3,_xlfn.NORM.INV(RAND(),$B$8,$B$9))))</f>
        <v/>
      </c>
      <c r="F878" s="79">
        <f>MAX(3,MIN(25,_xlfn.NORM.INV(RAND(),$B$12,$B$13)))</f>
        <v/>
      </c>
      <c r="G878" s="77">
        <f>SUMPRODUCT($B$14*((C878-$B$17)*(1-$B$15)+$B$17-$B$16)*(1+B878)^{1,2,3,4,5}/((1+E878)^{0.5,1.5,2.5,3.5,4.5}))</f>
        <v/>
      </c>
      <c r="H878" s="77">
        <f>(($B$14*(1+B878)^5*((C878-$B$17)*(1-$B$15)+$B$17-$B$16)*(1+D878)/MAX(E878-D878,0.000001))*$B$21+($B$14*(1+B878)^5*C878*F878)*(1-$B$21))/((1+E878)^4.5)</f>
        <v/>
      </c>
      <c r="I878" s="77">
        <f>G878+H878+$B$18-$B$19</f>
        <v/>
      </c>
      <c r="J878" s="80">
        <f>IF($B$20=0,0,I878/$B$20)</f>
        <v/>
      </c>
    </row>
    <row r="879">
      <c r="A879" s="12" t="n">
        <v>813</v>
      </c>
      <c r="B879" s="11">
        <f>MAX(-0.2,MIN(0.5,_xlfn.NORM.INV(RAND(),$B$4,$B$5)))</f>
        <v/>
      </c>
      <c r="C879" s="11">
        <f>MAX(0.01,MIN(0.6,_xlfn.NORM.INV(RAND(),$B$6,$B$7)))</f>
        <v/>
      </c>
      <c r="D879" s="11">
        <f>MAX(0,MIN(0.05,_xlfn.NORM.INV(RAND(),$B$10,$B$11)))</f>
        <v/>
      </c>
      <c r="E879" s="11">
        <f>MAX(D879+0.01,MAX(0.03,MIN(0.3,_xlfn.NORM.INV(RAND(),$B$8,$B$9))))</f>
        <v/>
      </c>
      <c r="F879" s="75">
        <f>MAX(3,MIN(25,_xlfn.NORM.INV(RAND(),$B$12,$B$13)))</f>
        <v/>
      </c>
      <c r="G879" s="12">
        <f>SUMPRODUCT($B$14*((C879-$B$17)*(1-$B$15)+$B$17-$B$16)*(1+B879)^{1,2,3,4,5}/((1+E879)^{0.5,1.5,2.5,3.5,4.5}))</f>
        <v/>
      </c>
      <c r="H879" s="12">
        <f>(($B$14*(1+B879)^5*((C879-$B$17)*(1-$B$15)+$B$17-$B$16)*(1+D879)/MAX(E879-D879,0.000001))*$B$21+($B$14*(1+B879)^5*C879*F879)*(1-$B$21))/((1+E879)^4.5)</f>
        <v/>
      </c>
      <c r="I879" s="12">
        <f>G879+H879+$B$18-$B$19</f>
        <v/>
      </c>
      <c r="J879" s="76">
        <f>IF($B$20=0,0,I879/$B$20)</f>
        <v/>
      </c>
    </row>
    <row r="880">
      <c r="A880" s="77" t="n">
        <v>814</v>
      </c>
      <c r="B880" s="78">
        <f>MAX(-0.2,MIN(0.5,_xlfn.NORM.INV(RAND(),$B$4,$B$5)))</f>
        <v/>
      </c>
      <c r="C880" s="78">
        <f>MAX(0.01,MIN(0.6,_xlfn.NORM.INV(RAND(),$B$6,$B$7)))</f>
        <v/>
      </c>
      <c r="D880" s="78">
        <f>MAX(0,MIN(0.05,_xlfn.NORM.INV(RAND(),$B$10,$B$11)))</f>
        <v/>
      </c>
      <c r="E880" s="78">
        <f>MAX(D880+0.01,MAX(0.03,MIN(0.3,_xlfn.NORM.INV(RAND(),$B$8,$B$9))))</f>
        <v/>
      </c>
      <c r="F880" s="79">
        <f>MAX(3,MIN(25,_xlfn.NORM.INV(RAND(),$B$12,$B$13)))</f>
        <v/>
      </c>
      <c r="G880" s="77">
        <f>SUMPRODUCT($B$14*((C880-$B$17)*(1-$B$15)+$B$17-$B$16)*(1+B880)^{1,2,3,4,5}/((1+E880)^{0.5,1.5,2.5,3.5,4.5}))</f>
        <v/>
      </c>
      <c r="H880" s="77">
        <f>(($B$14*(1+B880)^5*((C880-$B$17)*(1-$B$15)+$B$17-$B$16)*(1+D880)/MAX(E880-D880,0.000001))*$B$21+($B$14*(1+B880)^5*C880*F880)*(1-$B$21))/((1+E880)^4.5)</f>
        <v/>
      </c>
      <c r="I880" s="77">
        <f>G880+H880+$B$18-$B$19</f>
        <v/>
      </c>
      <c r="J880" s="80">
        <f>IF($B$20=0,0,I880/$B$20)</f>
        <v/>
      </c>
    </row>
    <row r="881">
      <c r="A881" s="12" t="n">
        <v>815</v>
      </c>
      <c r="B881" s="11">
        <f>MAX(-0.2,MIN(0.5,_xlfn.NORM.INV(RAND(),$B$4,$B$5)))</f>
        <v/>
      </c>
      <c r="C881" s="11">
        <f>MAX(0.01,MIN(0.6,_xlfn.NORM.INV(RAND(),$B$6,$B$7)))</f>
        <v/>
      </c>
      <c r="D881" s="11">
        <f>MAX(0,MIN(0.05,_xlfn.NORM.INV(RAND(),$B$10,$B$11)))</f>
        <v/>
      </c>
      <c r="E881" s="11">
        <f>MAX(D881+0.01,MAX(0.03,MIN(0.3,_xlfn.NORM.INV(RAND(),$B$8,$B$9))))</f>
        <v/>
      </c>
      <c r="F881" s="75">
        <f>MAX(3,MIN(25,_xlfn.NORM.INV(RAND(),$B$12,$B$13)))</f>
        <v/>
      </c>
      <c r="G881" s="12">
        <f>SUMPRODUCT($B$14*((C881-$B$17)*(1-$B$15)+$B$17-$B$16)*(1+B881)^{1,2,3,4,5}/((1+E881)^{0.5,1.5,2.5,3.5,4.5}))</f>
        <v/>
      </c>
      <c r="H881" s="12">
        <f>(($B$14*(1+B881)^5*((C881-$B$17)*(1-$B$15)+$B$17-$B$16)*(1+D881)/MAX(E881-D881,0.000001))*$B$21+($B$14*(1+B881)^5*C881*F881)*(1-$B$21))/((1+E881)^4.5)</f>
        <v/>
      </c>
      <c r="I881" s="12">
        <f>G881+H881+$B$18-$B$19</f>
        <v/>
      </c>
      <c r="J881" s="76">
        <f>IF($B$20=0,0,I881/$B$20)</f>
        <v/>
      </c>
    </row>
    <row r="882">
      <c r="A882" s="77" t="n">
        <v>816</v>
      </c>
      <c r="B882" s="78">
        <f>MAX(-0.2,MIN(0.5,_xlfn.NORM.INV(RAND(),$B$4,$B$5)))</f>
        <v/>
      </c>
      <c r="C882" s="78">
        <f>MAX(0.01,MIN(0.6,_xlfn.NORM.INV(RAND(),$B$6,$B$7)))</f>
        <v/>
      </c>
      <c r="D882" s="78">
        <f>MAX(0,MIN(0.05,_xlfn.NORM.INV(RAND(),$B$10,$B$11)))</f>
        <v/>
      </c>
      <c r="E882" s="78">
        <f>MAX(D882+0.01,MAX(0.03,MIN(0.3,_xlfn.NORM.INV(RAND(),$B$8,$B$9))))</f>
        <v/>
      </c>
      <c r="F882" s="79">
        <f>MAX(3,MIN(25,_xlfn.NORM.INV(RAND(),$B$12,$B$13)))</f>
        <v/>
      </c>
      <c r="G882" s="77">
        <f>SUMPRODUCT($B$14*((C882-$B$17)*(1-$B$15)+$B$17-$B$16)*(1+B882)^{1,2,3,4,5}/((1+E882)^{0.5,1.5,2.5,3.5,4.5}))</f>
        <v/>
      </c>
      <c r="H882" s="77">
        <f>(($B$14*(1+B882)^5*((C882-$B$17)*(1-$B$15)+$B$17-$B$16)*(1+D882)/MAX(E882-D882,0.000001))*$B$21+($B$14*(1+B882)^5*C882*F882)*(1-$B$21))/((1+E882)^4.5)</f>
        <v/>
      </c>
      <c r="I882" s="77">
        <f>G882+H882+$B$18-$B$19</f>
        <v/>
      </c>
      <c r="J882" s="80">
        <f>IF($B$20=0,0,I882/$B$20)</f>
        <v/>
      </c>
    </row>
    <row r="883">
      <c r="A883" s="12" t="n">
        <v>817</v>
      </c>
      <c r="B883" s="11">
        <f>MAX(-0.2,MIN(0.5,_xlfn.NORM.INV(RAND(),$B$4,$B$5)))</f>
        <v/>
      </c>
      <c r="C883" s="11">
        <f>MAX(0.01,MIN(0.6,_xlfn.NORM.INV(RAND(),$B$6,$B$7)))</f>
        <v/>
      </c>
      <c r="D883" s="11">
        <f>MAX(0,MIN(0.05,_xlfn.NORM.INV(RAND(),$B$10,$B$11)))</f>
        <v/>
      </c>
      <c r="E883" s="11">
        <f>MAX(D883+0.01,MAX(0.03,MIN(0.3,_xlfn.NORM.INV(RAND(),$B$8,$B$9))))</f>
        <v/>
      </c>
      <c r="F883" s="75">
        <f>MAX(3,MIN(25,_xlfn.NORM.INV(RAND(),$B$12,$B$13)))</f>
        <v/>
      </c>
      <c r="G883" s="12">
        <f>SUMPRODUCT($B$14*((C883-$B$17)*(1-$B$15)+$B$17-$B$16)*(1+B883)^{1,2,3,4,5}/((1+E883)^{0.5,1.5,2.5,3.5,4.5}))</f>
        <v/>
      </c>
      <c r="H883" s="12">
        <f>(($B$14*(1+B883)^5*((C883-$B$17)*(1-$B$15)+$B$17-$B$16)*(1+D883)/MAX(E883-D883,0.000001))*$B$21+($B$14*(1+B883)^5*C883*F883)*(1-$B$21))/((1+E883)^4.5)</f>
        <v/>
      </c>
      <c r="I883" s="12">
        <f>G883+H883+$B$18-$B$19</f>
        <v/>
      </c>
      <c r="J883" s="76">
        <f>IF($B$20=0,0,I883/$B$20)</f>
        <v/>
      </c>
    </row>
    <row r="884">
      <c r="A884" s="77" t="n">
        <v>818</v>
      </c>
      <c r="B884" s="78">
        <f>MAX(-0.2,MIN(0.5,_xlfn.NORM.INV(RAND(),$B$4,$B$5)))</f>
        <v/>
      </c>
      <c r="C884" s="78">
        <f>MAX(0.01,MIN(0.6,_xlfn.NORM.INV(RAND(),$B$6,$B$7)))</f>
        <v/>
      </c>
      <c r="D884" s="78">
        <f>MAX(0,MIN(0.05,_xlfn.NORM.INV(RAND(),$B$10,$B$11)))</f>
        <v/>
      </c>
      <c r="E884" s="78">
        <f>MAX(D884+0.01,MAX(0.03,MIN(0.3,_xlfn.NORM.INV(RAND(),$B$8,$B$9))))</f>
        <v/>
      </c>
      <c r="F884" s="79">
        <f>MAX(3,MIN(25,_xlfn.NORM.INV(RAND(),$B$12,$B$13)))</f>
        <v/>
      </c>
      <c r="G884" s="77">
        <f>SUMPRODUCT($B$14*((C884-$B$17)*(1-$B$15)+$B$17-$B$16)*(1+B884)^{1,2,3,4,5}/((1+E884)^{0.5,1.5,2.5,3.5,4.5}))</f>
        <v/>
      </c>
      <c r="H884" s="77">
        <f>(($B$14*(1+B884)^5*((C884-$B$17)*(1-$B$15)+$B$17-$B$16)*(1+D884)/MAX(E884-D884,0.000001))*$B$21+($B$14*(1+B884)^5*C884*F884)*(1-$B$21))/((1+E884)^4.5)</f>
        <v/>
      </c>
      <c r="I884" s="77">
        <f>G884+H884+$B$18-$B$19</f>
        <v/>
      </c>
      <c r="J884" s="80">
        <f>IF($B$20=0,0,I884/$B$20)</f>
        <v/>
      </c>
    </row>
    <row r="885">
      <c r="A885" s="12" t="n">
        <v>819</v>
      </c>
      <c r="B885" s="11">
        <f>MAX(-0.2,MIN(0.5,_xlfn.NORM.INV(RAND(),$B$4,$B$5)))</f>
        <v/>
      </c>
      <c r="C885" s="11">
        <f>MAX(0.01,MIN(0.6,_xlfn.NORM.INV(RAND(),$B$6,$B$7)))</f>
        <v/>
      </c>
      <c r="D885" s="11">
        <f>MAX(0,MIN(0.05,_xlfn.NORM.INV(RAND(),$B$10,$B$11)))</f>
        <v/>
      </c>
      <c r="E885" s="11">
        <f>MAX(D885+0.01,MAX(0.03,MIN(0.3,_xlfn.NORM.INV(RAND(),$B$8,$B$9))))</f>
        <v/>
      </c>
      <c r="F885" s="75">
        <f>MAX(3,MIN(25,_xlfn.NORM.INV(RAND(),$B$12,$B$13)))</f>
        <v/>
      </c>
      <c r="G885" s="12">
        <f>SUMPRODUCT($B$14*((C885-$B$17)*(1-$B$15)+$B$17-$B$16)*(1+B885)^{1,2,3,4,5}/((1+E885)^{0.5,1.5,2.5,3.5,4.5}))</f>
        <v/>
      </c>
      <c r="H885" s="12">
        <f>(($B$14*(1+B885)^5*((C885-$B$17)*(1-$B$15)+$B$17-$B$16)*(1+D885)/MAX(E885-D885,0.000001))*$B$21+($B$14*(1+B885)^5*C885*F885)*(1-$B$21))/((1+E885)^4.5)</f>
        <v/>
      </c>
      <c r="I885" s="12">
        <f>G885+H885+$B$18-$B$19</f>
        <v/>
      </c>
      <c r="J885" s="76">
        <f>IF($B$20=0,0,I885/$B$20)</f>
        <v/>
      </c>
    </row>
    <row r="886">
      <c r="A886" s="77" t="n">
        <v>820</v>
      </c>
      <c r="B886" s="78">
        <f>MAX(-0.2,MIN(0.5,_xlfn.NORM.INV(RAND(),$B$4,$B$5)))</f>
        <v/>
      </c>
      <c r="C886" s="78">
        <f>MAX(0.01,MIN(0.6,_xlfn.NORM.INV(RAND(),$B$6,$B$7)))</f>
        <v/>
      </c>
      <c r="D886" s="78">
        <f>MAX(0,MIN(0.05,_xlfn.NORM.INV(RAND(),$B$10,$B$11)))</f>
        <v/>
      </c>
      <c r="E886" s="78">
        <f>MAX(D886+0.01,MAX(0.03,MIN(0.3,_xlfn.NORM.INV(RAND(),$B$8,$B$9))))</f>
        <v/>
      </c>
      <c r="F886" s="79">
        <f>MAX(3,MIN(25,_xlfn.NORM.INV(RAND(),$B$12,$B$13)))</f>
        <v/>
      </c>
      <c r="G886" s="77">
        <f>SUMPRODUCT($B$14*((C886-$B$17)*(1-$B$15)+$B$17-$B$16)*(1+B886)^{1,2,3,4,5}/((1+E886)^{0.5,1.5,2.5,3.5,4.5}))</f>
        <v/>
      </c>
      <c r="H886" s="77">
        <f>(($B$14*(1+B886)^5*((C886-$B$17)*(1-$B$15)+$B$17-$B$16)*(1+D886)/MAX(E886-D886,0.000001))*$B$21+($B$14*(1+B886)^5*C886*F886)*(1-$B$21))/((1+E886)^4.5)</f>
        <v/>
      </c>
      <c r="I886" s="77">
        <f>G886+H886+$B$18-$B$19</f>
        <v/>
      </c>
      <c r="J886" s="80">
        <f>IF($B$20=0,0,I886/$B$20)</f>
        <v/>
      </c>
    </row>
    <row r="887">
      <c r="A887" s="12" t="n">
        <v>821</v>
      </c>
      <c r="B887" s="11">
        <f>MAX(-0.2,MIN(0.5,_xlfn.NORM.INV(RAND(),$B$4,$B$5)))</f>
        <v/>
      </c>
      <c r="C887" s="11">
        <f>MAX(0.01,MIN(0.6,_xlfn.NORM.INV(RAND(),$B$6,$B$7)))</f>
        <v/>
      </c>
      <c r="D887" s="11">
        <f>MAX(0,MIN(0.05,_xlfn.NORM.INV(RAND(),$B$10,$B$11)))</f>
        <v/>
      </c>
      <c r="E887" s="11">
        <f>MAX(D887+0.01,MAX(0.03,MIN(0.3,_xlfn.NORM.INV(RAND(),$B$8,$B$9))))</f>
        <v/>
      </c>
      <c r="F887" s="75">
        <f>MAX(3,MIN(25,_xlfn.NORM.INV(RAND(),$B$12,$B$13)))</f>
        <v/>
      </c>
      <c r="G887" s="12">
        <f>SUMPRODUCT($B$14*((C887-$B$17)*(1-$B$15)+$B$17-$B$16)*(1+B887)^{1,2,3,4,5}/((1+E887)^{0.5,1.5,2.5,3.5,4.5}))</f>
        <v/>
      </c>
      <c r="H887" s="12">
        <f>(($B$14*(1+B887)^5*((C887-$B$17)*(1-$B$15)+$B$17-$B$16)*(1+D887)/MAX(E887-D887,0.000001))*$B$21+($B$14*(1+B887)^5*C887*F887)*(1-$B$21))/((1+E887)^4.5)</f>
        <v/>
      </c>
      <c r="I887" s="12">
        <f>G887+H887+$B$18-$B$19</f>
        <v/>
      </c>
      <c r="J887" s="76">
        <f>IF($B$20=0,0,I887/$B$20)</f>
        <v/>
      </c>
    </row>
    <row r="888">
      <c r="A888" s="77" t="n">
        <v>822</v>
      </c>
      <c r="B888" s="78">
        <f>MAX(-0.2,MIN(0.5,_xlfn.NORM.INV(RAND(),$B$4,$B$5)))</f>
        <v/>
      </c>
      <c r="C888" s="78">
        <f>MAX(0.01,MIN(0.6,_xlfn.NORM.INV(RAND(),$B$6,$B$7)))</f>
        <v/>
      </c>
      <c r="D888" s="78">
        <f>MAX(0,MIN(0.05,_xlfn.NORM.INV(RAND(),$B$10,$B$11)))</f>
        <v/>
      </c>
      <c r="E888" s="78">
        <f>MAX(D888+0.01,MAX(0.03,MIN(0.3,_xlfn.NORM.INV(RAND(),$B$8,$B$9))))</f>
        <v/>
      </c>
      <c r="F888" s="79">
        <f>MAX(3,MIN(25,_xlfn.NORM.INV(RAND(),$B$12,$B$13)))</f>
        <v/>
      </c>
      <c r="G888" s="77">
        <f>SUMPRODUCT($B$14*((C888-$B$17)*(1-$B$15)+$B$17-$B$16)*(1+B888)^{1,2,3,4,5}/((1+E888)^{0.5,1.5,2.5,3.5,4.5}))</f>
        <v/>
      </c>
      <c r="H888" s="77">
        <f>(($B$14*(1+B888)^5*((C888-$B$17)*(1-$B$15)+$B$17-$B$16)*(1+D888)/MAX(E888-D888,0.000001))*$B$21+($B$14*(1+B888)^5*C888*F888)*(1-$B$21))/((1+E888)^4.5)</f>
        <v/>
      </c>
      <c r="I888" s="77">
        <f>G888+H888+$B$18-$B$19</f>
        <v/>
      </c>
      <c r="J888" s="80">
        <f>IF($B$20=0,0,I888/$B$20)</f>
        <v/>
      </c>
    </row>
    <row r="889">
      <c r="A889" s="12" t="n">
        <v>823</v>
      </c>
      <c r="B889" s="11">
        <f>MAX(-0.2,MIN(0.5,_xlfn.NORM.INV(RAND(),$B$4,$B$5)))</f>
        <v/>
      </c>
      <c r="C889" s="11">
        <f>MAX(0.01,MIN(0.6,_xlfn.NORM.INV(RAND(),$B$6,$B$7)))</f>
        <v/>
      </c>
      <c r="D889" s="11">
        <f>MAX(0,MIN(0.05,_xlfn.NORM.INV(RAND(),$B$10,$B$11)))</f>
        <v/>
      </c>
      <c r="E889" s="11">
        <f>MAX(D889+0.01,MAX(0.03,MIN(0.3,_xlfn.NORM.INV(RAND(),$B$8,$B$9))))</f>
        <v/>
      </c>
      <c r="F889" s="75">
        <f>MAX(3,MIN(25,_xlfn.NORM.INV(RAND(),$B$12,$B$13)))</f>
        <v/>
      </c>
      <c r="G889" s="12">
        <f>SUMPRODUCT($B$14*((C889-$B$17)*(1-$B$15)+$B$17-$B$16)*(1+B889)^{1,2,3,4,5}/((1+E889)^{0.5,1.5,2.5,3.5,4.5}))</f>
        <v/>
      </c>
      <c r="H889" s="12">
        <f>(($B$14*(1+B889)^5*((C889-$B$17)*(1-$B$15)+$B$17-$B$16)*(1+D889)/MAX(E889-D889,0.000001))*$B$21+($B$14*(1+B889)^5*C889*F889)*(1-$B$21))/((1+E889)^4.5)</f>
        <v/>
      </c>
      <c r="I889" s="12">
        <f>G889+H889+$B$18-$B$19</f>
        <v/>
      </c>
      <c r="J889" s="76">
        <f>IF($B$20=0,0,I889/$B$20)</f>
        <v/>
      </c>
    </row>
    <row r="890">
      <c r="A890" s="77" t="n">
        <v>824</v>
      </c>
      <c r="B890" s="78">
        <f>MAX(-0.2,MIN(0.5,_xlfn.NORM.INV(RAND(),$B$4,$B$5)))</f>
        <v/>
      </c>
      <c r="C890" s="78">
        <f>MAX(0.01,MIN(0.6,_xlfn.NORM.INV(RAND(),$B$6,$B$7)))</f>
        <v/>
      </c>
      <c r="D890" s="78">
        <f>MAX(0,MIN(0.05,_xlfn.NORM.INV(RAND(),$B$10,$B$11)))</f>
        <v/>
      </c>
      <c r="E890" s="78">
        <f>MAX(D890+0.01,MAX(0.03,MIN(0.3,_xlfn.NORM.INV(RAND(),$B$8,$B$9))))</f>
        <v/>
      </c>
      <c r="F890" s="79">
        <f>MAX(3,MIN(25,_xlfn.NORM.INV(RAND(),$B$12,$B$13)))</f>
        <v/>
      </c>
      <c r="G890" s="77">
        <f>SUMPRODUCT($B$14*((C890-$B$17)*(1-$B$15)+$B$17-$B$16)*(1+B890)^{1,2,3,4,5}/((1+E890)^{0.5,1.5,2.5,3.5,4.5}))</f>
        <v/>
      </c>
      <c r="H890" s="77">
        <f>(($B$14*(1+B890)^5*((C890-$B$17)*(1-$B$15)+$B$17-$B$16)*(1+D890)/MAX(E890-D890,0.000001))*$B$21+($B$14*(1+B890)^5*C890*F890)*(1-$B$21))/((1+E890)^4.5)</f>
        <v/>
      </c>
      <c r="I890" s="77">
        <f>G890+H890+$B$18-$B$19</f>
        <v/>
      </c>
      <c r="J890" s="80">
        <f>IF($B$20=0,0,I890/$B$20)</f>
        <v/>
      </c>
    </row>
    <row r="891">
      <c r="A891" s="12" t="n">
        <v>825</v>
      </c>
      <c r="B891" s="11">
        <f>MAX(-0.2,MIN(0.5,_xlfn.NORM.INV(RAND(),$B$4,$B$5)))</f>
        <v/>
      </c>
      <c r="C891" s="11">
        <f>MAX(0.01,MIN(0.6,_xlfn.NORM.INV(RAND(),$B$6,$B$7)))</f>
        <v/>
      </c>
      <c r="D891" s="11">
        <f>MAX(0,MIN(0.05,_xlfn.NORM.INV(RAND(),$B$10,$B$11)))</f>
        <v/>
      </c>
      <c r="E891" s="11">
        <f>MAX(D891+0.01,MAX(0.03,MIN(0.3,_xlfn.NORM.INV(RAND(),$B$8,$B$9))))</f>
        <v/>
      </c>
      <c r="F891" s="75">
        <f>MAX(3,MIN(25,_xlfn.NORM.INV(RAND(),$B$12,$B$13)))</f>
        <v/>
      </c>
      <c r="G891" s="12">
        <f>SUMPRODUCT($B$14*((C891-$B$17)*(1-$B$15)+$B$17-$B$16)*(1+B891)^{1,2,3,4,5}/((1+E891)^{0.5,1.5,2.5,3.5,4.5}))</f>
        <v/>
      </c>
      <c r="H891" s="12">
        <f>(($B$14*(1+B891)^5*((C891-$B$17)*(1-$B$15)+$B$17-$B$16)*(1+D891)/MAX(E891-D891,0.000001))*$B$21+($B$14*(1+B891)^5*C891*F891)*(1-$B$21))/((1+E891)^4.5)</f>
        <v/>
      </c>
      <c r="I891" s="12">
        <f>G891+H891+$B$18-$B$19</f>
        <v/>
      </c>
      <c r="J891" s="76">
        <f>IF($B$20=0,0,I891/$B$20)</f>
        <v/>
      </c>
    </row>
    <row r="892">
      <c r="A892" s="77" t="n">
        <v>826</v>
      </c>
      <c r="B892" s="78">
        <f>MAX(-0.2,MIN(0.5,_xlfn.NORM.INV(RAND(),$B$4,$B$5)))</f>
        <v/>
      </c>
      <c r="C892" s="78">
        <f>MAX(0.01,MIN(0.6,_xlfn.NORM.INV(RAND(),$B$6,$B$7)))</f>
        <v/>
      </c>
      <c r="D892" s="78">
        <f>MAX(0,MIN(0.05,_xlfn.NORM.INV(RAND(),$B$10,$B$11)))</f>
        <v/>
      </c>
      <c r="E892" s="78">
        <f>MAX(D892+0.01,MAX(0.03,MIN(0.3,_xlfn.NORM.INV(RAND(),$B$8,$B$9))))</f>
        <v/>
      </c>
      <c r="F892" s="79">
        <f>MAX(3,MIN(25,_xlfn.NORM.INV(RAND(),$B$12,$B$13)))</f>
        <v/>
      </c>
      <c r="G892" s="77">
        <f>SUMPRODUCT($B$14*((C892-$B$17)*(1-$B$15)+$B$17-$B$16)*(1+B892)^{1,2,3,4,5}/((1+E892)^{0.5,1.5,2.5,3.5,4.5}))</f>
        <v/>
      </c>
      <c r="H892" s="77">
        <f>(($B$14*(1+B892)^5*((C892-$B$17)*(1-$B$15)+$B$17-$B$16)*(1+D892)/MAX(E892-D892,0.000001))*$B$21+($B$14*(1+B892)^5*C892*F892)*(1-$B$21))/((1+E892)^4.5)</f>
        <v/>
      </c>
      <c r="I892" s="77">
        <f>G892+H892+$B$18-$B$19</f>
        <v/>
      </c>
      <c r="J892" s="80">
        <f>IF($B$20=0,0,I892/$B$20)</f>
        <v/>
      </c>
    </row>
    <row r="893">
      <c r="A893" s="12" t="n">
        <v>827</v>
      </c>
      <c r="B893" s="11">
        <f>MAX(-0.2,MIN(0.5,_xlfn.NORM.INV(RAND(),$B$4,$B$5)))</f>
        <v/>
      </c>
      <c r="C893" s="11">
        <f>MAX(0.01,MIN(0.6,_xlfn.NORM.INV(RAND(),$B$6,$B$7)))</f>
        <v/>
      </c>
      <c r="D893" s="11">
        <f>MAX(0,MIN(0.05,_xlfn.NORM.INV(RAND(),$B$10,$B$11)))</f>
        <v/>
      </c>
      <c r="E893" s="11">
        <f>MAX(D893+0.01,MAX(0.03,MIN(0.3,_xlfn.NORM.INV(RAND(),$B$8,$B$9))))</f>
        <v/>
      </c>
      <c r="F893" s="75">
        <f>MAX(3,MIN(25,_xlfn.NORM.INV(RAND(),$B$12,$B$13)))</f>
        <v/>
      </c>
      <c r="G893" s="12">
        <f>SUMPRODUCT($B$14*((C893-$B$17)*(1-$B$15)+$B$17-$B$16)*(1+B893)^{1,2,3,4,5}/((1+E893)^{0.5,1.5,2.5,3.5,4.5}))</f>
        <v/>
      </c>
      <c r="H893" s="12">
        <f>(($B$14*(1+B893)^5*((C893-$B$17)*(1-$B$15)+$B$17-$B$16)*(1+D893)/MAX(E893-D893,0.000001))*$B$21+($B$14*(1+B893)^5*C893*F893)*(1-$B$21))/((1+E893)^4.5)</f>
        <v/>
      </c>
      <c r="I893" s="12">
        <f>G893+H893+$B$18-$B$19</f>
        <v/>
      </c>
      <c r="J893" s="76">
        <f>IF($B$20=0,0,I893/$B$20)</f>
        <v/>
      </c>
    </row>
    <row r="894">
      <c r="A894" s="77" t="n">
        <v>828</v>
      </c>
      <c r="B894" s="78">
        <f>MAX(-0.2,MIN(0.5,_xlfn.NORM.INV(RAND(),$B$4,$B$5)))</f>
        <v/>
      </c>
      <c r="C894" s="78">
        <f>MAX(0.01,MIN(0.6,_xlfn.NORM.INV(RAND(),$B$6,$B$7)))</f>
        <v/>
      </c>
      <c r="D894" s="78">
        <f>MAX(0,MIN(0.05,_xlfn.NORM.INV(RAND(),$B$10,$B$11)))</f>
        <v/>
      </c>
      <c r="E894" s="78">
        <f>MAX(D894+0.01,MAX(0.03,MIN(0.3,_xlfn.NORM.INV(RAND(),$B$8,$B$9))))</f>
        <v/>
      </c>
      <c r="F894" s="79">
        <f>MAX(3,MIN(25,_xlfn.NORM.INV(RAND(),$B$12,$B$13)))</f>
        <v/>
      </c>
      <c r="G894" s="77">
        <f>SUMPRODUCT($B$14*((C894-$B$17)*(1-$B$15)+$B$17-$B$16)*(1+B894)^{1,2,3,4,5}/((1+E894)^{0.5,1.5,2.5,3.5,4.5}))</f>
        <v/>
      </c>
      <c r="H894" s="77">
        <f>(($B$14*(1+B894)^5*((C894-$B$17)*(1-$B$15)+$B$17-$B$16)*(1+D894)/MAX(E894-D894,0.000001))*$B$21+($B$14*(1+B894)^5*C894*F894)*(1-$B$21))/((1+E894)^4.5)</f>
        <v/>
      </c>
      <c r="I894" s="77">
        <f>G894+H894+$B$18-$B$19</f>
        <v/>
      </c>
      <c r="J894" s="80">
        <f>IF($B$20=0,0,I894/$B$20)</f>
        <v/>
      </c>
    </row>
    <row r="895">
      <c r="A895" s="12" t="n">
        <v>829</v>
      </c>
      <c r="B895" s="11">
        <f>MAX(-0.2,MIN(0.5,_xlfn.NORM.INV(RAND(),$B$4,$B$5)))</f>
        <v/>
      </c>
      <c r="C895" s="11">
        <f>MAX(0.01,MIN(0.6,_xlfn.NORM.INV(RAND(),$B$6,$B$7)))</f>
        <v/>
      </c>
      <c r="D895" s="11">
        <f>MAX(0,MIN(0.05,_xlfn.NORM.INV(RAND(),$B$10,$B$11)))</f>
        <v/>
      </c>
      <c r="E895" s="11">
        <f>MAX(D895+0.01,MAX(0.03,MIN(0.3,_xlfn.NORM.INV(RAND(),$B$8,$B$9))))</f>
        <v/>
      </c>
      <c r="F895" s="75">
        <f>MAX(3,MIN(25,_xlfn.NORM.INV(RAND(),$B$12,$B$13)))</f>
        <v/>
      </c>
      <c r="G895" s="12">
        <f>SUMPRODUCT($B$14*((C895-$B$17)*(1-$B$15)+$B$17-$B$16)*(1+B895)^{1,2,3,4,5}/((1+E895)^{0.5,1.5,2.5,3.5,4.5}))</f>
        <v/>
      </c>
      <c r="H895" s="12">
        <f>(($B$14*(1+B895)^5*((C895-$B$17)*(1-$B$15)+$B$17-$B$16)*(1+D895)/MAX(E895-D895,0.000001))*$B$21+($B$14*(1+B895)^5*C895*F895)*(1-$B$21))/((1+E895)^4.5)</f>
        <v/>
      </c>
      <c r="I895" s="12">
        <f>G895+H895+$B$18-$B$19</f>
        <v/>
      </c>
      <c r="J895" s="76">
        <f>IF($B$20=0,0,I895/$B$20)</f>
        <v/>
      </c>
    </row>
    <row r="896">
      <c r="A896" s="77" t="n">
        <v>830</v>
      </c>
      <c r="B896" s="78">
        <f>MAX(-0.2,MIN(0.5,_xlfn.NORM.INV(RAND(),$B$4,$B$5)))</f>
        <v/>
      </c>
      <c r="C896" s="78">
        <f>MAX(0.01,MIN(0.6,_xlfn.NORM.INV(RAND(),$B$6,$B$7)))</f>
        <v/>
      </c>
      <c r="D896" s="78">
        <f>MAX(0,MIN(0.05,_xlfn.NORM.INV(RAND(),$B$10,$B$11)))</f>
        <v/>
      </c>
      <c r="E896" s="78">
        <f>MAX(D896+0.01,MAX(0.03,MIN(0.3,_xlfn.NORM.INV(RAND(),$B$8,$B$9))))</f>
        <v/>
      </c>
      <c r="F896" s="79">
        <f>MAX(3,MIN(25,_xlfn.NORM.INV(RAND(),$B$12,$B$13)))</f>
        <v/>
      </c>
      <c r="G896" s="77">
        <f>SUMPRODUCT($B$14*((C896-$B$17)*(1-$B$15)+$B$17-$B$16)*(1+B896)^{1,2,3,4,5}/((1+E896)^{0.5,1.5,2.5,3.5,4.5}))</f>
        <v/>
      </c>
      <c r="H896" s="77">
        <f>(($B$14*(1+B896)^5*((C896-$B$17)*(1-$B$15)+$B$17-$B$16)*(1+D896)/MAX(E896-D896,0.000001))*$B$21+($B$14*(1+B896)^5*C896*F896)*(1-$B$21))/((1+E896)^4.5)</f>
        <v/>
      </c>
      <c r="I896" s="77">
        <f>G896+H896+$B$18-$B$19</f>
        <v/>
      </c>
      <c r="J896" s="80">
        <f>IF($B$20=0,0,I896/$B$20)</f>
        <v/>
      </c>
    </row>
    <row r="897">
      <c r="A897" s="12" t="n">
        <v>831</v>
      </c>
      <c r="B897" s="11">
        <f>MAX(-0.2,MIN(0.5,_xlfn.NORM.INV(RAND(),$B$4,$B$5)))</f>
        <v/>
      </c>
      <c r="C897" s="11">
        <f>MAX(0.01,MIN(0.6,_xlfn.NORM.INV(RAND(),$B$6,$B$7)))</f>
        <v/>
      </c>
      <c r="D897" s="11">
        <f>MAX(0,MIN(0.05,_xlfn.NORM.INV(RAND(),$B$10,$B$11)))</f>
        <v/>
      </c>
      <c r="E897" s="11">
        <f>MAX(D897+0.01,MAX(0.03,MIN(0.3,_xlfn.NORM.INV(RAND(),$B$8,$B$9))))</f>
        <v/>
      </c>
      <c r="F897" s="75">
        <f>MAX(3,MIN(25,_xlfn.NORM.INV(RAND(),$B$12,$B$13)))</f>
        <v/>
      </c>
      <c r="G897" s="12">
        <f>SUMPRODUCT($B$14*((C897-$B$17)*(1-$B$15)+$B$17-$B$16)*(1+B897)^{1,2,3,4,5}/((1+E897)^{0.5,1.5,2.5,3.5,4.5}))</f>
        <v/>
      </c>
      <c r="H897" s="12">
        <f>(($B$14*(1+B897)^5*((C897-$B$17)*(1-$B$15)+$B$17-$B$16)*(1+D897)/MAX(E897-D897,0.000001))*$B$21+($B$14*(1+B897)^5*C897*F897)*(1-$B$21))/((1+E897)^4.5)</f>
        <v/>
      </c>
      <c r="I897" s="12">
        <f>G897+H897+$B$18-$B$19</f>
        <v/>
      </c>
      <c r="J897" s="76">
        <f>IF($B$20=0,0,I897/$B$20)</f>
        <v/>
      </c>
    </row>
    <row r="898">
      <c r="A898" s="77" t="n">
        <v>832</v>
      </c>
      <c r="B898" s="78">
        <f>MAX(-0.2,MIN(0.5,_xlfn.NORM.INV(RAND(),$B$4,$B$5)))</f>
        <v/>
      </c>
      <c r="C898" s="78">
        <f>MAX(0.01,MIN(0.6,_xlfn.NORM.INV(RAND(),$B$6,$B$7)))</f>
        <v/>
      </c>
      <c r="D898" s="78">
        <f>MAX(0,MIN(0.05,_xlfn.NORM.INV(RAND(),$B$10,$B$11)))</f>
        <v/>
      </c>
      <c r="E898" s="78">
        <f>MAX(D898+0.01,MAX(0.03,MIN(0.3,_xlfn.NORM.INV(RAND(),$B$8,$B$9))))</f>
        <v/>
      </c>
      <c r="F898" s="79">
        <f>MAX(3,MIN(25,_xlfn.NORM.INV(RAND(),$B$12,$B$13)))</f>
        <v/>
      </c>
      <c r="G898" s="77">
        <f>SUMPRODUCT($B$14*((C898-$B$17)*(1-$B$15)+$B$17-$B$16)*(1+B898)^{1,2,3,4,5}/((1+E898)^{0.5,1.5,2.5,3.5,4.5}))</f>
        <v/>
      </c>
      <c r="H898" s="77">
        <f>(($B$14*(1+B898)^5*((C898-$B$17)*(1-$B$15)+$B$17-$B$16)*(1+D898)/MAX(E898-D898,0.000001))*$B$21+($B$14*(1+B898)^5*C898*F898)*(1-$B$21))/((1+E898)^4.5)</f>
        <v/>
      </c>
      <c r="I898" s="77">
        <f>G898+H898+$B$18-$B$19</f>
        <v/>
      </c>
      <c r="J898" s="80">
        <f>IF($B$20=0,0,I898/$B$20)</f>
        <v/>
      </c>
    </row>
    <row r="899">
      <c r="A899" s="12" t="n">
        <v>833</v>
      </c>
      <c r="B899" s="11">
        <f>MAX(-0.2,MIN(0.5,_xlfn.NORM.INV(RAND(),$B$4,$B$5)))</f>
        <v/>
      </c>
      <c r="C899" s="11">
        <f>MAX(0.01,MIN(0.6,_xlfn.NORM.INV(RAND(),$B$6,$B$7)))</f>
        <v/>
      </c>
      <c r="D899" s="11">
        <f>MAX(0,MIN(0.05,_xlfn.NORM.INV(RAND(),$B$10,$B$11)))</f>
        <v/>
      </c>
      <c r="E899" s="11">
        <f>MAX(D899+0.01,MAX(0.03,MIN(0.3,_xlfn.NORM.INV(RAND(),$B$8,$B$9))))</f>
        <v/>
      </c>
      <c r="F899" s="75">
        <f>MAX(3,MIN(25,_xlfn.NORM.INV(RAND(),$B$12,$B$13)))</f>
        <v/>
      </c>
      <c r="G899" s="12">
        <f>SUMPRODUCT($B$14*((C899-$B$17)*(1-$B$15)+$B$17-$B$16)*(1+B899)^{1,2,3,4,5}/((1+E899)^{0.5,1.5,2.5,3.5,4.5}))</f>
        <v/>
      </c>
      <c r="H899" s="12">
        <f>(($B$14*(1+B899)^5*((C899-$B$17)*(1-$B$15)+$B$17-$B$16)*(1+D899)/MAX(E899-D899,0.000001))*$B$21+($B$14*(1+B899)^5*C899*F899)*(1-$B$21))/((1+E899)^4.5)</f>
        <v/>
      </c>
      <c r="I899" s="12">
        <f>G899+H899+$B$18-$B$19</f>
        <v/>
      </c>
      <c r="J899" s="76">
        <f>IF($B$20=0,0,I899/$B$20)</f>
        <v/>
      </c>
    </row>
    <row r="900">
      <c r="A900" s="77" t="n">
        <v>834</v>
      </c>
      <c r="B900" s="78">
        <f>MAX(-0.2,MIN(0.5,_xlfn.NORM.INV(RAND(),$B$4,$B$5)))</f>
        <v/>
      </c>
      <c r="C900" s="78">
        <f>MAX(0.01,MIN(0.6,_xlfn.NORM.INV(RAND(),$B$6,$B$7)))</f>
        <v/>
      </c>
      <c r="D900" s="78">
        <f>MAX(0,MIN(0.05,_xlfn.NORM.INV(RAND(),$B$10,$B$11)))</f>
        <v/>
      </c>
      <c r="E900" s="78">
        <f>MAX(D900+0.01,MAX(0.03,MIN(0.3,_xlfn.NORM.INV(RAND(),$B$8,$B$9))))</f>
        <v/>
      </c>
      <c r="F900" s="79">
        <f>MAX(3,MIN(25,_xlfn.NORM.INV(RAND(),$B$12,$B$13)))</f>
        <v/>
      </c>
      <c r="G900" s="77">
        <f>SUMPRODUCT($B$14*((C900-$B$17)*(1-$B$15)+$B$17-$B$16)*(1+B900)^{1,2,3,4,5}/((1+E900)^{0.5,1.5,2.5,3.5,4.5}))</f>
        <v/>
      </c>
      <c r="H900" s="77">
        <f>(($B$14*(1+B900)^5*((C900-$B$17)*(1-$B$15)+$B$17-$B$16)*(1+D900)/MAX(E900-D900,0.000001))*$B$21+($B$14*(1+B900)^5*C900*F900)*(1-$B$21))/((1+E900)^4.5)</f>
        <v/>
      </c>
      <c r="I900" s="77">
        <f>G900+H900+$B$18-$B$19</f>
        <v/>
      </c>
      <c r="J900" s="80">
        <f>IF($B$20=0,0,I900/$B$20)</f>
        <v/>
      </c>
    </row>
    <row r="901">
      <c r="A901" s="12" t="n">
        <v>835</v>
      </c>
      <c r="B901" s="11">
        <f>MAX(-0.2,MIN(0.5,_xlfn.NORM.INV(RAND(),$B$4,$B$5)))</f>
        <v/>
      </c>
      <c r="C901" s="11">
        <f>MAX(0.01,MIN(0.6,_xlfn.NORM.INV(RAND(),$B$6,$B$7)))</f>
        <v/>
      </c>
      <c r="D901" s="11">
        <f>MAX(0,MIN(0.05,_xlfn.NORM.INV(RAND(),$B$10,$B$11)))</f>
        <v/>
      </c>
      <c r="E901" s="11">
        <f>MAX(D901+0.01,MAX(0.03,MIN(0.3,_xlfn.NORM.INV(RAND(),$B$8,$B$9))))</f>
        <v/>
      </c>
      <c r="F901" s="75">
        <f>MAX(3,MIN(25,_xlfn.NORM.INV(RAND(),$B$12,$B$13)))</f>
        <v/>
      </c>
      <c r="G901" s="12">
        <f>SUMPRODUCT($B$14*((C901-$B$17)*(1-$B$15)+$B$17-$B$16)*(1+B901)^{1,2,3,4,5}/((1+E901)^{0.5,1.5,2.5,3.5,4.5}))</f>
        <v/>
      </c>
      <c r="H901" s="12">
        <f>(($B$14*(1+B901)^5*((C901-$B$17)*(1-$B$15)+$B$17-$B$16)*(1+D901)/MAX(E901-D901,0.000001))*$B$21+($B$14*(1+B901)^5*C901*F901)*(1-$B$21))/((1+E901)^4.5)</f>
        <v/>
      </c>
      <c r="I901" s="12">
        <f>G901+H901+$B$18-$B$19</f>
        <v/>
      </c>
      <c r="J901" s="76">
        <f>IF($B$20=0,0,I901/$B$20)</f>
        <v/>
      </c>
    </row>
    <row r="902">
      <c r="A902" s="77" t="n">
        <v>836</v>
      </c>
      <c r="B902" s="78">
        <f>MAX(-0.2,MIN(0.5,_xlfn.NORM.INV(RAND(),$B$4,$B$5)))</f>
        <v/>
      </c>
      <c r="C902" s="78">
        <f>MAX(0.01,MIN(0.6,_xlfn.NORM.INV(RAND(),$B$6,$B$7)))</f>
        <v/>
      </c>
      <c r="D902" s="78">
        <f>MAX(0,MIN(0.05,_xlfn.NORM.INV(RAND(),$B$10,$B$11)))</f>
        <v/>
      </c>
      <c r="E902" s="78">
        <f>MAX(D902+0.01,MAX(0.03,MIN(0.3,_xlfn.NORM.INV(RAND(),$B$8,$B$9))))</f>
        <v/>
      </c>
      <c r="F902" s="79">
        <f>MAX(3,MIN(25,_xlfn.NORM.INV(RAND(),$B$12,$B$13)))</f>
        <v/>
      </c>
      <c r="G902" s="77">
        <f>SUMPRODUCT($B$14*((C902-$B$17)*(1-$B$15)+$B$17-$B$16)*(1+B902)^{1,2,3,4,5}/((1+E902)^{0.5,1.5,2.5,3.5,4.5}))</f>
        <v/>
      </c>
      <c r="H902" s="77">
        <f>(($B$14*(1+B902)^5*((C902-$B$17)*(1-$B$15)+$B$17-$B$16)*(1+D902)/MAX(E902-D902,0.000001))*$B$21+($B$14*(1+B902)^5*C902*F902)*(1-$B$21))/((1+E902)^4.5)</f>
        <v/>
      </c>
      <c r="I902" s="77">
        <f>G902+H902+$B$18-$B$19</f>
        <v/>
      </c>
      <c r="J902" s="80">
        <f>IF($B$20=0,0,I902/$B$20)</f>
        <v/>
      </c>
    </row>
    <row r="903">
      <c r="A903" s="12" t="n">
        <v>837</v>
      </c>
      <c r="B903" s="11">
        <f>MAX(-0.2,MIN(0.5,_xlfn.NORM.INV(RAND(),$B$4,$B$5)))</f>
        <v/>
      </c>
      <c r="C903" s="11">
        <f>MAX(0.01,MIN(0.6,_xlfn.NORM.INV(RAND(),$B$6,$B$7)))</f>
        <v/>
      </c>
      <c r="D903" s="11">
        <f>MAX(0,MIN(0.05,_xlfn.NORM.INV(RAND(),$B$10,$B$11)))</f>
        <v/>
      </c>
      <c r="E903" s="11">
        <f>MAX(D903+0.01,MAX(0.03,MIN(0.3,_xlfn.NORM.INV(RAND(),$B$8,$B$9))))</f>
        <v/>
      </c>
      <c r="F903" s="75">
        <f>MAX(3,MIN(25,_xlfn.NORM.INV(RAND(),$B$12,$B$13)))</f>
        <v/>
      </c>
      <c r="G903" s="12">
        <f>SUMPRODUCT($B$14*((C903-$B$17)*(1-$B$15)+$B$17-$B$16)*(1+B903)^{1,2,3,4,5}/((1+E903)^{0.5,1.5,2.5,3.5,4.5}))</f>
        <v/>
      </c>
      <c r="H903" s="12">
        <f>(($B$14*(1+B903)^5*((C903-$B$17)*(1-$B$15)+$B$17-$B$16)*(1+D903)/MAX(E903-D903,0.000001))*$B$21+($B$14*(1+B903)^5*C903*F903)*(1-$B$21))/((1+E903)^4.5)</f>
        <v/>
      </c>
      <c r="I903" s="12">
        <f>G903+H903+$B$18-$B$19</f>
        <v/>
      </c>
      <c r="J903" s="76">
        <f>IF($B$20=0,0,I903/$B$20)</f>
        <v/>
      </c>
    </row>
    <row r="904">
      <c r="A904" s="77" t="n">
        <v>838</v>
      </c>
      <c r="B904" s="78">
        <f>MAX(-0.2,MIN(0.5,_xlfn.NORM.INV(RAND(),$B$4,$B$5)))</f>
        <v/>
      </c>
      <c r="C904" s="78">
        <f>MAX(0.01,MIN(0.6,_xlfn.NORM.INV(RAND(),$B$6,$B$7)))</f>
        <v/>
      </c>
      <c r="D904" s="78">
        <f>MAX(0,MIN(0.05,_xlfn.NORM.INV(RAND(),$B$10,$B$11)))</f>
        <v/>
      </c>
      <c r="E904" s="78">
        <f>MAX(D904+0.01,MAX(0.03,MIN(0.3,_xlfn.NORM.INV(RAND(),$B$8,$B$9))))</f>
        <v/>
      </c>
      <c r="F904" s="79">
        <f>MAX(3,MIN(25,_xlfn.NORM.INV(RAND(),$B$12,$B$13)))</f>
        <v/>
      </c>
      <c r="G904" s="77">
        <f>SUMPRODUCT($B$14*((C904-$B$17)*(1-$B$15)+$B$17-$B$16)*(1+B904)^{1,2,3,4,5}/((1+E904)^{0.5,1.5,2.5,3.5,4.5}))</f>
        <v/>
      </c>
      <c r="H904" s="77">
        <f>(($B$14*(1+B904)^5*((C904-$B$17)*(1-$B$15)+$B$17-$B$16)*(1+D904)/MAX(E904-D904,0.000001))*$B$21+($B$14*(1+B904)^5*C904*F904)*(1-$B$21))/((1+E904)^4.5)</f>
        <v/>
      </c>
      <c r="I904" s="77">
        <f>G904+H904+$B$18-$B$19</f>
        <v/>
      </c>
      <c r="J904" s="80">
        <f>IF($B$20=0,0,I904/$B$20)</f>
        <v/>
      </c>
    </row>
    <row r="905">
      <c r="A905" s="12" t="n">
        <v>839</v>
      </c>
      <c r="B905" s="11">
        <f>MAX(-0.2,MIN(0.5,_xlfn.NORM.INV(RAND(),$B$4,$B$5)))</f>
        <v/>
      </c>
      <c r="C905" s="11">
        <f>MAX(0.01,MIN(0.6,_xlfn.NORM.INV(RAND(),$B$6,$B$7)))</f>
        <v/>
      </c>
      <c r="D905" s="11">
        <f>MAX(0,MIN(0.05,_xlfn.NORM.INV(RAND(),$B$10,$B$11)))</f>
        <v/>
      </c>
      <c r="E905" s="11">
        <f>MAX(D905+0.01,MAX(0.03,MIN(0.3,_xlfn.NORM.INV(RAND(),$B$8,$B$9))))</f>
        <v/>
      </c>
      <c r="F905" s="75">
        <f>MAX(3,MIN(25,_xlfn.NORM.INV(RAND(),$B$12,$B$13)))</f>
        <v/>
      </c>
      <c r="G905" s="12">
        <f>SUMPRODUCT($B$14*((C905-$B$17)*(1-$B$15)+$B$17-$B$16)*(1+B905)^{1,2,3,4,5}/((1+E905)^{0.5,1.5,2.5,3.5,4.5}))</f>
        <v/>
      </c>
      <c r="H905" s="12">
        <f>(($B$14*(1+B905)^5*((C905-$B$17)*(1-$B$15)+$B$17-$B$16)*(1+D905)/MAX(E905-D905,0.000001))*$B$21+($B$14*(1+B905)^5*C905*F905)*(1-$B$21))/((1+E905)^4.5)</f>
        <v/>
      </c>
      <c r="I905" s="12">
        <f>G905+H905+$B$18-$B$19</f>
        <v/>
      </c>
      <c r="J905" s="76">
        <f>IF($B$20=0,0,I905/$B$20)</f>
        <v/>
      </c>
    </row>
    <row r="906">
      <c r="A906" s="77" t="n">
        <v>840</v>
      </c>
      <c r="B906" s="78">
        <f>MAX(-0.2,MIN(0.5,_xlfn.NORM.INV(RAND(),$B$4,$B$5)))</f>
        <v/>
      </c>
      <c r="C906" s="78">
        <f>MAX(0.01,MIN(0.6,_xlfn.NORM.INV(RAND(),$B$6,$B$7)))</f>
        <v/>
      </c>
      <c r="D906" s="78">
        <f>MAX(0,MIN(0.05,_xlfn.NORM.INV(RAND(),$B$10,$B$11)))</f>
        <v/>
      </c>
      <c r="E906" s="78">
        <f>MAX(D906+0.01,MAX(0.03,MIN(0.3,_xlfn.NORM.INV(RAND(),$B$8,$B$9))))</f>
        <v/>
      </c>
      <c r="F906" s="79">
        <f>MAX(3,MIN(25,_xlfn.NORM.INV(RAND(),$B$12,$B$13)))</f>
        <v/>
      </c>
      <c r="G906" s="77">
        <f>SUMPRODUCT($B$14*((C906-$B$17)*(1-$B$15)+$B$17-$B$16)*(1+B906)^{1,2,3,4,5}/((1+E906)^{0.5,1.5,2.5,3.5,4.5}))</f>
        <v/>
      </c>
      <c r="H906" s="77">
        <f>(($B$14*(1+B906)^5*((C906-$B$17)*(1-$B$15)+$B$17-$B$16)*(1+D906)/MAX(E906-D906,0.000001))*$B$21+($B$14*(1+B906)^5*C906*F906)*(1-$B$21))/((1+E906)^4.5)</f>
        <v/>
      </c>
      <c r="I906" s="77">
        <f>G906+H906+$B$18-$B$19</f>
        <v/>
      </c>
      <c r="J906" s="80">
        <f>IF($B$20=0,0,I906/$B$20)</f>
        <v/>
      </c>
    </row>
    <row r="907">
      <c r="A907" s="12" t="n">
        <v>841</v>
      </c>
      <c r="B907" s="11">
        <f>MAX(-0.2,MIN(0.5,_xlfn.NORM.INV(RAND(),$B$4,$B$5)))</f>
        <v/>
      </c>
      <c r="C907" s="11">
        <f>MAX(0.01,MIN(0.6,_xlfn.NORM.INV(RAND(),$B$6,$B$7)))</f>
        <v/>
      </c>
      <c r="D907" s="11">
        <f>MAX(0,MIN(0.05,_xlfn.NORM.INV(RAND(),$B$10,$B$11)))</f>
        <v/>
      </c>
      <c r="E907" s="11">
        <f>MAX(D907+0.01,MAX(0.03,MIN(0.3,_xlfn.NORM.INV(RAND(),$B$8,$B$9))))</f>
        <v/>
      </c>
      <c r="F907" s="75">
        <f>MAX(3,MIN(25,_xlfn.NORM.INV(RAND(),$B$12,$B$13)))</f>
        <v/>
      </c>
      <c r="G907" s="12">
        <f>SUMPRODUCT($B$14*((C907-$B$17)*(1-$B$15)+$B$17-$B$16)*(1+B907)^{1,2,3,4,5}/((1+E907)^{0.5,1.5,2.5,3.5,4.5}))</f>
        <v/>
      </c>
      <c r="H907" s="12">
        <f>(($B$14*(1+B907)^5*((C907-$B$17)*(1-$B$15)+$B$17-$B$16)*(1+D907)/MAX(E907-D907,0.000001))*$B$21+($B$14*(1+B907)^5*C907*F907)*(1-$B$21))/((1+E907)^4.5)</f>
        <v/>
      </c>
      <c r="I907" s="12">
        <f>G907+H907+$B$18-$B$19</f>
        <v/>
      </c>
      <c r="J907" s="76">
        <f>IF($B$20=0,0,I907/$B$20)</f>
        <v/>
      </c>
    </row>
    <row r="908">
      <c r="A908" s="77" t="n">
        <v>842</v>
      </c>
      <c r="B908" s="78">
        <f>MAX(-0.2,MIN(0.5,_xlfn.NORM.INV(RAND(),$B$4,$B$5)))</f>
        <v/>
      </c>
      <c r="C908" s="78">
        <f>MAX(0.01,MIN(0.6,_xlfn.NORM.INV(RAND(),$B$6,$B$7)))</f>
        <v/>
      </c>
      <c r="D908" s="78">
        <f>MAX(0,MIN(0.05,_xlfn.NORM.INV(RAND(),$B$10,$B$11)))</f>
        <v/>
      </c>
      <c r="E908" s="78">
        <f>MAX(D908+0.01,MAX(0.03,MIN(0.3,_xlfn.NORM.INV(RAND(),$B$8,$B$9))))</f>
        <v/>
      </c>
      <c r="F908" s="79">
        <f>MAX(3,MIN(25,_xlfn.NORM.INV(RAND(),$B$12,$B$13)))</f>
        <v/>
      </c>
      <c r="G908" s="77">
        <f>SUMPRODUCT($B$14*((C908-$B$17)*(1-$B$15)+$B$17-$B$16)*(1+B908)^{1,2,3,4,5}/((1+E908)^{0.5,1.5,2.5,3.5,4.5}))</f>
        <v/>
      </c>
      <c r="H908" s="77">
        <f>(($B$14*(1+B908)^5*((C908-$B$17)*(1-$B$15)+$B$17-$B$16)*(1+D908)/MAX(E908-D908,0.000001))*$B$21+($B$14*(1+B908)^5*C908*F908)*(1-$B$21))/((1+E908)^4.5)</f>
        <v/>
      </c>
      <c r="I908" s="77">
        <f>G908+H908+$B$18-$B$19</f>
        <v/>
      </c>
      <c r="J908" s="80">
        <f>IF($B$20=0,0,I908/$B$20)</f>
        <v/>
      </c>
    </row>
    <row r="909">
      <c r="A909" s="12" t="n">
        <v>843</v>
      </c>
      <c r="B909" s="11">
        <f>MAX(-0.2,MIN(0.5,_xlfn.NORM.INV(RAND(),$B$4,$B$5)))</f>
        <v/>
      </c>
      <c r="C909" s="11">
        <f>MAX(0.01,MIN(0.6,_xlfn.NORM.INV(RAND(),$B$6,$B$7)))</f>
        <v/>
      </c>
      <c r="D909" s="11">
        <f>MAX(0,MIN(0.05,_xlfn.NORM.INV(RAND(),$B$10,$B$11)))</f>
        <v/>
      </c>
      <c r="E909" s="11">
        <f>MAX(D909+0.01,MAX(0.03,MIN(0.3,_xlfn.NORM.INV(RAND(),$B$8,$B$9))))</f>
        <v/>
      </c>
      <c r="F909" s="75">
        <f>MAX(3,MIN(25,_xlfn.NORM.INV(RAND(),$B$12,$B$13)))</f>
        <v/>
      </c>
      <c r="G909" s="12">
        <f>SUMPRODUCT($B$14*((C909-$B$17)*(1-$B$15)+$B$17-$B$16)*(1+B909)^{1,2,3,4,5}/((1+E909)^{0.5,1.5,2.5,3.5,4.5}))</f>
        <v/>
      </c>
      <c r="H909" s="12">
        <f>(($B$14*(1+B909)^5*((C909-$B$17)*(1-$B$15)+$B$17-$B$16)*(1+D909)/MAX(E909-D909,0.000001))*$B$21+($B$14*(1+B909)^5*C909*F909)*(1-$B$21))/((1+E909)^4.5)</f>
        <v/>
      </c>
      <c r="I909" s="12">
        <f>G909+H909+$B$18-$B$19</f>
        <v/>
      </c>
      <c r="J909" s="76">
        <f>IF($B$20=0,0,I909/$B$20)</f>
        <v/>
      </c>
    </row>
    <row r="910">
      <c r="A910" s="77" t="n">
        <v>844</v>
      </c>
      <c r="B910" s="78">
        <f>MAX(-0.2,MIN(0.5,_xlfn.NORM.INV(RAND(),$B$4,$B$5)))</f>
        <v/>
      </c>
      <c r="C910" s="78">
        <f>MAX(0.01,MIN(0.6,_xlfn.NORM.INV(RAND(),$B$6,$B$7)))</f>
        <v/>
      </c>
      <c r="D910" s="78">
        <f>MAX(0,MIN(0.05,_xlfn.NORM.INV(RAND(),$B$10,$B$11)))</f>
        <v/>
      </c>
      <c r="E910" s="78">
        <f>MAX(D910+0.01,MAX(0.03,MIN(0.3,_xlfn.NORM.INV(RAND(),$B$8,$B$9))))</f>
        <v/>
      </c>
      <c r="F910" s="79">
        <f>MAX(3,MIN(25,_xlfn.NORM.INV(RAND(),$B$12,$B$13)))</f>
        <v/>
      </c>
      <c r="G910" s="77">
        <f>SUMPRODUCT($B$14*((C910-$B$17)*(1-$B$15)+$B$17-$B$16)*(1+B910)^{1,2,3,4,5}/((1+E910)^{0.5,1.5,2.5,3.5,4.5}))</f>
        <v/>
      </c>
      <c r="H910" s="77">
        <f>(($B$14*(1+B910)^5*((C910-$B$17)*(1-$B$15)+$B$17-$B$16)*(1+D910)/MAX(E910-D910,0.000001))*$B$21+($B$14*(1+B910)^5*C910*F910)*(1-$B$21))/((1+E910)^4.5)</f>
        <v/>
      </c>
      <c r="I910" s="77">
        <f>G910+H910+$B$18-$B$19</f>
        <v/>
      </c>
      <c r="J910" s="80">
        <f>IF($B$20=0,0,I910/$B$20)</f>
        <v/>
      </c>
    </row>
    <row r="911">
      <c r="A911" s="12" t="n">
        <v>845</v>
      </c>
      <c r="B911" s="11">
        <f>MAX(-0.2,MIN(0.5,_xlfn.NORM.INV(RAND(),$B$4,$B$5)))</f>
        <v/>
      </c>
      <c r="C911" s="11">
        <f>MAX(0.01,MIN(0.6,_xlfn.NORM.INV(RAND(),$B$6,$B$7)))</f>
        <v/>
      </c>
      <c r="D911" s="11">
        <f>MAX(0,MIN(0.05,_xlfn.NORM.INV(RAND(),$B$10,$B$11)))</f>
        <v/>
      </c>
      <c r="E911" s="11">
        <f>MAX(D911+0.01,MAX(0.03,MIN(0.3,_xlfn.NORM.INV(RAND(),$B$8,$B$9))))</f>
        <v/>
      </c>
      <c r="F911" s="75">
        <f>MAX(3,MIN(25,_xlfn.NORM.INV(RAND(),$B$12,$B$13)))</f>
        <v/>
      </c>
      <c r="G911" s="12">
        <f>SUMPRODUCT($B$14*((C911-$B$17)*(1-$B$15)+$B$17-$B$16)*(1+B911)^{1,2,3,4,5}/((1+E911)^{0.5,1.5,2.5,3.5,4.5}))</f>
        <v/>
      </c>
      <c r="H911" s="12">
        <f>(($B$14*(1+B911)^5*((C911-$B$17)*(1-$B$15)+$B$17-$B$16)*(1+D911)/MAX(E911-D911,0.000001))*$B$21+($B$14*(1+B911)^5*C911*F911)*(1-$B$21))/((1+E911)^4.5)</f>
        <v/>
      </c>
      <c r="I911" s="12">
        <f>G911+H911+$B$18-$B$19</f>
        <v/>
      </c>
      <c r="J911" s="76">
        <f>IF($B$20=0,0,I911/$B$20)</f>
        <v/>
      </c>
    </row>
    <row r="912">
      <c r="A912" s="77" t="n">
        <v>846</v>
      </c>
      <c r="B912" s="78">
        <f>MAX(-0.2,MIN(0.5,_xlfn.NORM.INV(RAND(),$B$4,$B$5)))</f>
        <v/>
      </c>
      <c r="C912" s="78">
        <f>MAX(0.01,MIN(0.6,_xlfn.NORM.INV(RAND(),$B$6,$B$7)))</f>
        <v/>
      </c>
      <c r="D912" s="78">
        <f>MAX(0,MIN(0.05,_xlfn.NORM.INV(RAND(),$B$10,$B$11)))</f>
        <v/>
      </c>
      <c r="E912" s="78">
        <f>MAX(D912+0.01,MAX(0.03,MIN(0.3,_xlfn.NORM.INV(RAND(),$B$8,$B$9))))</f>
        <v/>
      </c>
      <c r="F912" s="79">
        <f>MAX(3,MIN(25,_xlfn.NORM.INV(RAND(),$B$12,$B$13)))</f>
        <v/>
      </c>
      <c r="G912" s="77">
        <f>SUMPRODUCT($B$14*((C912-$B$17)*(1-$B$15)+$B$17-$B$16)*(1+B912)^{1,2,3,4,5}/((1+E912)^{0.5,1.5,2.5,3.5,4.5}))</f>
        <v/>
      </c>
      <c r="H912" s="77">
        <f>(($B$14*(1+B912)^5*((C912-$B$17)*(1-$B$15)+$B$17-$B$16)*(1+D912)/MAX(E912-D912,0.000001))*$B$21+($B$14*(1+B912)^5*C912*F912)*(1-$B$21))/((1+E912)^4.5)</f>
        <v/>
      </c>
      <c r="I912" s="77">
        <f>G912+H912+$B$18-$B$19</f>
        <v/>
      </c>
      <c r="J912" s="80">
        <f>IF($B$20=0,0,I912/$B$20)</f>
        <v/>
      </c>
    </row>
    <row r="913">
      <c r="A913" s="12" t="n">
        <v>847</v>
      </c>
      <c r="B913" s="11">
        <f>MAX(-0.2,MIN(0.5,_xlfn.NORM.INV(RAND(),$B$4,$B$5)))</f>
        <v/>
      </c>
      <c r="C913" s="11">
        <f>MAX(0.01,MIN(0.6,_xlfn.NORM.INV(RAND(),$B$6,$B$7)))</f>
        <v/>
      </c>
      <c r="D913" s="11">
        <f>MAX(0,MIN(0.05,_xlfn.NORM.INV(RAND(),$B$10,$B$11)))</f>
        <v/>
      </c>
      <c r="E913" s="11">
        <f>MAX(D913+0.01,MAX(0.03,MIN(0.3,_xlfn.NORM.INV(RAND(),$B$8,$B$9))))</f>
        <v/>
      </c>
      <c r="F913" s="75">
        <f>MAX(3,MIN(25,_xlfn.NORM.INV(RAND(),$B$12,$B$13)))</f>
        <v/>
      </c>
      <c r="G913" s="12">
        <f>SUMPRODUCT($B$14*((C913-$B$17)*(1-$B$15)+$B$17-$B$16)*(1+B913)^{1,2,3,4,5}/((1+E913)^{0.5,1.5,2.5,3.5,4.5}))</f>
        <v/>
      </c>
      <c r="H913" s="12">
        <f>(($B$14*(1+B913)^5*((C913-$B$17)*(1-$B$15)+$B$17-$B$16)*(1+D913)/MAX(E913-D913,0.000001))*$B$21+($B$14*(1+B913)^5*C913*F913)*(1-$B$21))/((1+E913)^4.5)</f>
        <v/>
      </c>
      <c r="I913" s="12">
        <f>G913+H913+$B$18-$B$19</f>
        <v/>
      </c>
      <c r="J913" s="76">
        <f>IF($B$20=0,0,I913/$B$20)</f>
        <v/>
      </c>
    </row>
    <row r="914">
      <c r="A914" s="77" t="n">
        <v>848</v>
      </c>
      <c r="B914" s="78">
        <f>MAX(-0.2,MIN(0.5,_xlfn.NORM.INV(RAND(),$B$4,$B$5)))</f>
        <v/>
      </c>
      <c r="C914" s="78">
        <f>MAX(0.01,MIN(0.6,_xlfn.NORM.INV(RAND(),$B$6,$B$7)))</f>
        <v/>
      </c>
      <c r="D914" s="78">
        <f>MAX(0,MIN(0.05,_xlfn.NORM.INV(RAND(),$B$10,$B$11)))</f>
        <v/>
      </c>
      <c r="E914" s="78">
        <f>MAX(D914+0.01,MAX(0.03,MIN(0.3,_xlfn.NORM.INV(RAND(),$B$8,$B$9))))</f>
        <v/>
      </c>
      <c r="F914" s="79">
        <f>MAX(3,MIN(25,_xlfn.NORM.INV(RAND(),$B$12,$B$13)))</f>
        <v/>
      </c>
      <c r="G914" s="77">
        <f>SUMPRODUCT($B$14*((C914-$B$17)*(1-$B$15)+$B$17-$B$16)*(1+B914)^{1,2,3,4,5}/((1+E914)^{0.5,1.5,2.5,3.5,4.5}))</f>
        <v/>
      </c>
      <c r="H914" s="77">
        <f>(($B$14*(1+B914)^5*((C914-$B$17)*(1-$B$15)+$B$17-$B$16)*(1+D914)/MAX(E914-D914,0.000001))*$B$21+($B$14*(1+B914)^5*C914*F914)*(1-$B$21))/((1+E914)^4.5)</f>
        <v/>
      </c>
      <c r="I914" s="77">
        <f>G914+H914+$B$18-$B$19</f>
        <v/>
      </c>
      <c r="J914" s="80">
        <f>IF($B$20=0,0,I914/$B$20)</f>
        <v/>
      </c>
    </row>
    <row r="915">
      <c r="A915" s="12" t="n">
        <v>849</v>
      </c>
      <c r="B915" s="11">
        <f>MAX(-0.2,MIN(0.5,_xlfn.NORM.INV(RAND(),$B$4,$B$5)))</f>
        <v/>
      </c>
      <c r="C915" s="11">
        <f>MAX(0.01,MIN(0.6,_xlfn.NORM.INV(RAND(),$B$6,$B$7)))</f>
        <v/>
      </c>
      <c r="D915" s="11">
        <f>MAX(0,MIN(0.05,_xlfn.NORM.INV(RAND(),$B$10,$B$11)))</f>
        <v/>
      </c>
      <c r="E915" s="11">
        <f>MAX(D915+0.01,MAX(0.03,MIN(0.3,_xlfn.NORM.INV(RAND(),$B$8,$B$9))))</f>
        <v/>
      </c>
      <c r="F915" s="75">
        <f>MAX(3,MIN(25,_xlfn.NORM.INV(RAND(),$B$12,$B$13)))</f>
        <v/>
      </c>
      <c r="G915" s="12">
        <f>SUMPRODUCT($B$14*((C915-$B$17)*(1-$B$15)+$B$17-$B$16)*(1+B915)^{1,2,3,4,5}/((1+E915)^{0.5,1.5,2.5,3.5,4.5}))</f>
        <v/>
      </c>
      <c r="H915" s="12">
        <f>(($B$14*(1+B915)^5*((C915-$B$17)*(1-$B$15)+$B$17-$B$16)*(1+D915)/MAX(E915-D915,0.000001))*$B$21+($B$14*(1+B915)^5*C915*F915)*(1-$B$21))/((1+E915)^4.5)</f>
        <v/>
      </c>
      <c r="I915" s="12">
        <f>G915+H915+$B$18-$B$19</f>
        <v/>
      </c>
      <c r="J915" s="76">
        <f>IF($B$20=0,0,I915/$B$20)</f>
        <v/>
      </c>
    </row>
    <row r="916">
      <c r="A916" s="77" t="n">
        <v>850</v>
      </c>
      <c r="B916" s="78">
        <f>MAX(-0.2,MIN(0.5,_xlfn.NORM.INV(RAND(),$B$4,$B$5)))</f>
        <v/>
      </c>
      <c r="C916" s="78">
        <f>MAX(0.01,MIN(0.6,_xlfn.NORM.INV(RAND(),$B$6,$B$7)))</f>
        <v/>
      </c>
      <c r="D916" s="78">
        <f>MAX(0,MIN(0.05,_xlfn.NORM.INV(RAND(),$B$10,$B$11)))</f>
        <v/>
      </c>
      <c r="E916" s="78">
        <f>MAX(D916+0.01,MAX(0.03,MIN(0.3,_xlfn.NORM.INV(RAND(),$B$8,$B$9))))</f>
        <v/>
      </c>
      <c r="F916" s="79">
        <f>MAX(3,MIN(25,_xlfn.NORM.INV(RAND(),$B$12,$B$13)))</f>
        <v/>
      </c>
      <c r="G916" s="77">
        <f>SUMPRODUCT($B$14*((C916-$B$17)*(1-$B$15)+$B$17-$B$16)*(1+B916)^{1,2,3,4,5}/((1+E916)^{0.5,1.5,2.5,3.5,4.5}))</f>
        <v/>
      </c>
      <c r="H916" s="77">
        <f>(($B$14*(1+B916)^5*((C916-$B$17)*(1-$B$15)+$B$17-$B$16)*(1+D916)/MAX(E916-D916,0.000001))*$B$21+($B$14*(1+B916)^5*C916*F916)*(1-$B$21))/((1+E916)^4.5)</f>
        <v/>
      </c>
      <c r="I916" s="77">
        <f>G916+H916+$B$18-$B$19</f>
        <v/>
      </c>
      <c r="J916" s="80">
        <f>IF($B$20=0,0,I916/$B$20)</f>
        <v/>
      </c>
    </row>
    <row r="917">
      <c r="A917" s="12" t="n">
        <v>851</v>
      </c>
      <c r="B917" s="11">
        <f>MAX(-0.2,MIN(0.5,_xlfn.NORM.INV(RAND(),$B$4,$B$5)))</f>
        <v/>
      </c>
      <c r="C917" s="11">
        <f>MAX(0.01,MIN(0.6,_xlfn.NORM.INV(RAND(),$B$6,$B$7)))</f>
        <v/>
      </c>
      <c r="D917" s="11">
        <f>MAX(0,MIN(0.05,_xlfn.NORM.INV(RAND(),$B$10,$B$11)))</f>
        <v/>
      </c>
      <c r="E917" s="11">
        <f>MAX(D917+0.01,MAX(0.03,MIN(0.3,_xlfn.NORM.INV(RAND(),$B$8,$B$9))))</f>
        <v/>
      </c>
      <c r="F917" s="75">
        <f>MAX(3,MIN(25,_xlfn.NORM.INV(RAND(),$B$12,$B$13)))</f>
        <v/>
      </c>
      <c r="G917" s="12">
        <f>SUMPRODUCT($B$14*((C917-$B$17)*(1-$B$15)+$B$17-$B$16)*(1+B917)^{1,2,3,4,5}/((1+E917)^{0.5,1.5,2.5,3.5,4.5}))</f>
        <v/>
      </c>
      <c r="H917" s="12">
        <f>(($B$14*(1+B917)^5*((C917-$B$17)*(1-$B$15)+$B$17-$B$16)*(1+D917)/MAX(E917-D917,0.000001))*$B$21+($B$14*(1+B917)^5*C917*F917)*(1-$B$21))/((1+E917)^4.5)</f>
        <v/>
      </c>
      <c r="I917" s="12">
        <f>G917+H917+$B$18-$B$19</f>
        <v/>
      </c>
      <c r="J917" s="76">
        <f>IF($B$20=0,0,I917/$B$20)</f>
        <v/>
      </c>
    </row>
    <row r="918">
      <c r="A918" s="77" t="n">
        <v>852</v>
      </c>
      <c r="B918" s="78">
        <f>MAX(-0.2,MIN(0.5,_xlfn.NORM.INV(RAND(),$B$4,$B$5)))</f>
        <v/>
      </c>
      <c r="C918" s="78">
        <f>MAX(0.01,MIN(0.6,_xlfn.NORM.INV(RAND(),$B$6,$B$7)))</f>
        <v/>
      </c>
      <c r="D918" s="78">
        <f>MAX(0,MIN(0.05,_xlfn.NORM.INV(RAND(),$B$10,$B$11)))</f>
        <v/>
      </c>
      <c r="E918" s="78">
        <f>MAX(D918+0.01,MAX(0.03,MIN(0.3,_xlfn.NORM.INV(RAND(),$B$8,$B$9))))</f>
        <v/>
      </c>
      <c r="F918" s="79">
        <f>MAX(3,MIN(25,_xlfn.NORM.INV(RAND(),$B$12,$B$13)))</f>
        <v/>
      </c>
      <c r="G918" s="77">
        <f>SUMPRODUCT($B$14*((C918-$B$17)*(1-$B$15)+$B$17-$B$16)*(1+B918)^{1,2,3,4,5}/((1+E918)^{0.5,1.5,2.5,3.5,4.5}))</f>
        <v/>
      </c>
      <c r="H918" s="77">
        <f>(($B$14*(1+B918)^5*((C918-$B$17)*(1-$B$15)+$B$17-$B$16)*(1+D918)/MAX(E918-D918,0.000001))*$B$21+($B$14*(1+B918)^5*C918*F918)*(1-$B$21))/((1+E918)^4.5)</f>
        <v/>
      </c>
      <c r="I918" s="77">
        <f>G918+H918+$B$18-$B$19</f>
        <v/>
      </c>
      <c r="J918" s="80">
        <f>IF($B$20=0,0,I918/$B$20)</f>
        <v/>
      </c>
    </row>
    <row r="919">
      <c r="A919" s="12" t="n">
        <v>853</v>
      </c>
      <c r="B919" s="11">
        <f>MAX(-0.2,MIN(0.5,_xlfn.NORM.INV(RAND(),$B$4,$B$5)))</f>
        <v/>
      </c>
      <c r="C919" s="11">
        <f>MAX(0.01,MIN(0.6,_xlfn.NORM.INV(RAND(),$B$6,$B$7)))</f>
        <v/>
      </c>
      <c r="D919" s="11">
        <f>MAX(0,MIN(0.05,_xlfn.NORM.INV(RAND(),$B$10,$B$11)))</f>
        <v/>
      </c>
      <c r="E919" s="11">
        <f>MAX(D919+0.01,MAX(0.03,MIN(0.3,_xlfn.NORM.INV(RAND(),$B$8,$B$9))))</f>
        <v/>
      </c>
      <c r="F919" s="75">
        <f>MAX(3,MIN(25,_xlfn.NORM.INV(RAND(),$B$12,$B$13)))</f>
        <v/>
      </c>
      <c r="G919" s="12">
        <f>SUMPRODUCT($B$14*((C919-$B$17)*(1-$B$15)+$B$17-$B$16)*(1+B919)^{1,2,3,4,5}/((1+E919)^{0.5,1.5,2.5,3.5,4.5}))</f>
        <v/>
      </c>
      <c r="H919" s="12">
        <f>(($B$14*(1+B919)^5*((C919-$B$17)*(1-$B$15)+$B$17-$B$16)*(1+D919)/MAX(E919-D919,0.000001))*$B$21+($B$14*(1+B919)^5*C919*F919)*(1-$B$21))/((1+E919)^4.5)</f>
        <v/>
      </c>
      <c r="I919" s="12">
        <f>G919+H919+$B$18-$B$19</f>
        <v/>
      </c>
      <c r="J919" s="76">
        <f>IF($B$20=0,0,I919/$B$20)</f>
        <v/>
      </c>
    </row>
    <row r="920">
      <c r="A920" s="77" t="n">
        <v>854</v>
      </c>
      <c r="B920" s="78">
        <f>MAX(-0.2,MIN(0.5,_xlfn.NORM.INV(RAND(),$B$4,$B$5)))</f>
        <v/>
      </c>
      <c r="C920" s="78">
        <f>MAX(0.01,MIN(0.6,_xlfn.NORM.INV(RAND(),$B$6,$B$7)))</f>
        <v/>
      </c>
      <c r="D920" s="78">
        <f>MAX(0,MIN(0.05,_xlfn.NORM.INV(RAND(),$B$10,$B$11)))</f>
        <v/>
      </c>
      <c r="E920" s="78">
        <f>MAX(D920+0.01,MAX(0.03,MIN(0.3,_xlfn.NORM.INV(RAND(),$B$8,$B$9))))</f>
        <v/>
      </c>
      <c r="F920" s="79">
        <f>MAX(3,MIN(25,_xlfn.NORM.INV(RAND(),$B$12,$B$13)))</f>
        <v/>
      </c>
      <c r="G920" s="77">
        <f>SUMPRODUCT($B$14*((C920-$B$17)*(1-$B$15)+$B$17-$B$16)*(1+B920)^{1,2,3,4,5}/((1+E920)^{0.5,1.5,2.5,3.5,4.5}))</f>
        <v/>
      </c>
      <c r="H920" s="77">
        <f>(($B$14*(1+B920)^5*((C920-$B$17)*(1-$B$15)+$B$17-$B$16)*(1+D920)/MAX(E920-D920,0.000001))*$B$21+($B$14*(1+B920)^5*C920*F920)*(1-$B$21))/((1+E920)^4.5)</f>
        <v/>
      </c>
      <c r="I920" s="77">
        <f>G920+H920+$B$18-$B$19</f>
        <v/>
      </c>
      <c r="J920" s="80">
        <f>IF($B$20=0,0,I920/$B$20)</f>
        <v/>
      </c>
    </row>
    <row r="921">
      <c r="A921" s="12" t="n">
        <v>855</v>
      </c>
      <c r="B921" s="11">
        <f>MAX(-0.2,MIN(0.5,_xlfn.NORM.INV(RAND(),$B$4,$B$5)))</f>
        <v/>
      </c>
      <c r="C921" s="11">
        <f>MAX(0.01,MIN(0.6,_xlfn.NORM.INV(RAND(),$B$6,$B$7)))</f>
        <v/>
      </c>
      <c r="D921" s="11">
        <f>MAX(0,MIN(0.05,_xlfn.NORM.INV(RAND(),$B$10,$B$11)))</f>
        <v/>
      </c>
      <c r="E921" s="11">
        <f>MAX(D921+0.01,MAX(0.03,MIN(0.3,_xlfn.NORM.INV(RAND(),$B$8,$B$9))))</f>
        <v/>
      </c>
      <c r="F921" s="75">
        <f>MAX(3,MIN(25,_xlfn.NORM.INV(RAND(),$B$12,$B$13)))</f>
        <v/>
      </c>
      <c r="G921" s="12">
        <f>SUMPRODUCT($B$14*((C921-$B$17)*(1-$B$15)+$B$17-$B$16)*(1+B921)^{1,2,3,4,5}/((1+E921)^{0.5,1.5,2.5,3.5,4.5}))</f>
        <v/>
      </c>
      <c r="H921" s="12">
        <f>(($B$14*(1+B921)^5*((C921-$B$17)*(1-$B$15)+$B$17-$B$16)*(1+D921)/MAX(E921-D921,0.000001))*$B$21+($B$14*(1+B921)^5*C921*F921)*(1-$B$21))/((1+E921)^4.5)</f>
        <v/>
      </c>
      <c r="I921" s="12">
        <f>G921+H921+$B$18-$B$19</f>
        <v/>
      </c>
      <c r="J921" s="76">
        <f>IF($B$20=0,0,I921/$B$20)</f>
        <v/>
      </c>
    </row>
    <row r="922">
      <c r="A922" s="77" t="n">
        <v>856</v>
      </c>
      <c r="B922" s="78">
        <f>MAX(-0.2,MIN(0.5,_xlfn.NORM.INV(RAND(),$B$4,$B$5)))</f>
        <v/>
      </c>
      <c r="C922" s="78">
        <f>MAX(0.01,MIN(0.6,_xlfn.NORM.INV(RAND(),$B$6,$B$7)))</f>
        <v/>
      </c>
      <c r="D922" s="78">
        <f>MAX(0,MIN(0.05,_xlfn.NORM.INV(RAND(),$B$10,$B$11)))</f>
        <v/>
      </c>
      <c r="E922" s="78">
        <f>MAX(D922+0.01,MAX(0.03,MIN(0.3,_xlfn.NORM.INV(RAND(),$B$8,$B$9))))</f>
        <v/>
      </c>
      <c r="F922" s="79">
        <f>MAX(3,MIN(25,_xlfn.NORM.INV(RAND(),$B$12,$B$13)))</f>
        <v/>
      </c>
      <c r="G922" s="77">
        <f>SUMPRODUCT($B$14*((C922-$B$17)*(1-$B$15)+$B$17-$B$16)*(1+B922)^{1,2,3,4,5}/((1+E922)^{0.5,1.5,2.5,3.5,4.5}))</f>
        <v/>
      </c>
      <c r="H922" s="77">
        <f>(($B$14*(1+B922)^5*((C922-$B$17)*(1-$B$15)+$B$17-$B$16)*(1+D922)/MAX(E922-D922,0.000001))*$B$21+($B$14*(1+B922)^5*C922*F922)*(1-$B$21))/((1+E922)^4.5)</f>
        <v/>
      </c>
      <c r="I922" s="77">
        <f>G922+H922+$B$18-$B$19</f>
        <v/>
      </c>
      <c r="J922" s="80">
        <f>IF($B$20=0,0,I922/$B$20)</f>
        <v/>
      </c>
    </row>
    <row r="923">
      <c r="A923" s="12" t="n">
        <v>857</v>
      </c>
      <c r="B923" s="11">
        <f>MAX(-0.2,MIN(0.5,_xlfn.NORM.INV(RAND(),$B$4,$B$5)))</f>
        <v/>
      </c>
      <c r="C923" s="11">
        <f>MAX(0.01,MIN(0.6,_xlfn.NORM.INV(RAND(),$B$6,$B$7)))</f>
        <v/>
      </c>
      <c r="D923" s="11">
        <f>MAX(0,MIN(0.05,_xlfn.NORM.INV(RAND(),$B$10,$B$11)))</f>
        <v/>
      </c>
      <c r="E923" s="11">
        <f>MAX(D923+0.01,MAX(0.03,MIN(0.3,_xlfn.NORM.INV(RAND(),$B$8,$B$9))))</f>
        <v/>
      </c>
      <c r="F923" s="75">
        <f>MAX(3,MIN(25,_xlfn.NORM.INV(RAND(),$B$12,$B$13)))</f>
        <v/>
      </c>
      <c r="G923" s="12">
        <f>SUMPRODUCT($B$14*((C923-$B$17)*(1-$B$15)+$B$17-$B$16)*(1+B923)^{1,2,3,4,5}/((1+E923)^{0.5,1.5,2.5,3.5,4.5}))</f>
        <v/>
      </c>
      <c r="H923" s="12">
        <f>(($B$14*(1+B923)^5*((C923-$B$17)*(1-$B$15)+$B$17-$B$16)*(1+D923)/MAX(E923-D923,0.000001))*$B$21+($B$14*(1+B923)^5*C923*F923)*(1-$B$21))/((1+E923)^4.5)</f>
        <v/>
      </c>
      <c r="I923" s="12">
        <f>G923+H923+$B$18-$B$19</f>
        <v/>
      </c>
      <c r="J923" s="76">
        <f>IF($B$20=0,0,I923/$B$20)</f>
        <v/>
      </c>
    </row>
    <row r="924">
      <c r="A924" s="77" t="n">
        <v>858</v>
      </c>
      <c r="B924" s="78">
        <f>MAX(-0.2,MIN(0.5,_xlfn.NORM.INV(RAND(),$B$4,$B$5)))</f>
        <v/>
      </c>
      <c r="C924" s="78">
        <f>MAX(0.01,MIN(0.6,_xlfn.NORM.INV(RAND(),$B$6,$B$7)))</f>
        <v/>
      </c>
      <c r="D924" s="78">
        <f>MAX(0,MIN(0.05,_xlfn.NORM.INV(RAND(),$B$10,$B$11)))</f>
        <v/>
      </c>
      <c r="E924" s="78">
        <f>MAX(D924+0.01,MAX(0.03,MIN(0.3,_xlfn.NORM.INV(RAND(),$B$8,$B$9))))</f>
        <v/>
      </c>
      <c r="F924" s="79">
        <f>MAX(3,MIN(25,_xlfn.NORM.INV(RAND(),$B$12,$B$13)))</f>
        <v/>
      </c>
      <c r="G924" s="77">
        <f>SUMPRODUCT($B$14*((C924-$B$17)*(1-$B$15)+$B$17-$B$16)*(1+B924)^{1,2,3,4,5}/((1+E924)^{0.5,1.5,2.5,3.5,4.5}))</f>
        <v/>
      </c>
      <c r="H924" s="77">
        <f>(($B$14*(1+B924)^5*((C924-$B$17)*(1-$B$15)+$B$17-$B$16)*(1+D924)/MAX(E924-D924,0.000001))*$B$21+($B$14*(1+B924)^5*C924*F924)*(1-$B$21))/((1+E924)^4.5)</f>
        <v/>
      </c>
      <c r="I924" s="77">
        <f>G924+H924+$B$18-$B$19</f>
        <v/>
      </c>
      <c r="J924" s="80">
        <f>IF($B$20=0,0,I924/$B$20)</f>
        <v/>
      </c>
    </row>
    <row r="925">
      <c r="A925" s="12" t="n">
        <v>859</v>
      </c>
      <c r="B925" s="11">
        <f>MAX(-0.2,MIN(0.5,_xlfn.NORM.INV(RAND(),$B$4,$B$5)))</f>
        <v/>
      </c>
      <c r="C925" s="11">
        <f>MAX(0.01,MIN(0.6,_xlfn.NORM.INV(RAND(),$B$6,$B$7)))</f>
        <v/>
      </c>
      <c r="D925" s="11">
        <f>MAX(0,MIN(0.05,_xlfn.NORM.INV(RAND(),$B$10,$B$11)))</f>
        <v/>
      </c>
      <c r="E925" s="11">
        <f>MAX(D925+0.01,MAX(0.03,MIN(0.3,_xlfn.NORM.INV(RAND(),$B$8,$B$9))))</f>
        <v/>
      </c>
      <c r="F925" s="75">
        <f>MAX(3,MIN(25,_xlfn.NORM.INV(RAND(),$B$12,$B$13)))</f>
        <v/>
      </c>
      <c r="G925" s="12">
        <f>SUMPRODUCT($B$14*((C925-$B$17)*(1-$B$15)+$B$17-$B$16)*(1+B925)^{1,2,3,4,5}/((1+E925)^{0.5,1.5,2.5,3.5,4.5}))</f>
        <v/>
      </c>
      <c r="H925" s="12">
        <f>(($B$14*(1+B925)^5*((C925-$B$17)*(1-$B$15)+$B$17-$B$16)*(1+D925)/MAX(E925-D925,0.000001))*$B$21+($B$14*(1+B925)^5*C925*F925)*(1-$B$21))/((1+E925)^4.5)</f>
        <v/>
      </c>
      <c r="I925" s="12">
        <f>G925+H925+$B$18-$B$19</f>
        <v/>
      </c>
      <c r="J925" s="76">
        <f>IF($B$20=0,0,I925/$B$20)</f>
        <v/>
      </c>
    </row>
    <row r="926">
      <c r="A926" s="77" t="n">
        <v>860</v>
      </c>
      <c r="B926" s="78">
        <f>MAX(-0.2,MIN(0.5,_xlfn.NORM.INV(RAND(),$B$4,$B$5)))</f>
        <v/>
      </c>
      <c r="C926" s="78">
        <f>MAX(0.01,MIN(0.6,_xlfn.NORM.INV(RAND(),$B$6,$B$7)))</f>
        <v/>
      </c>
      <c r="D926" s="78">
        <f>MAX(0,MIN(0.05,_xlfn.NORM.INV(RAND(),$B$10,$B$11)))</f>
        <v/>
      </c>
      <c r="E926" s="78">
        <f>MAX(D926+0.01,MAX(0.03,MIN(0.3,_xlfn.NORM.INV(RAND(),$B$8,$B$9))))</f>
        <v/>
      </c>
      <c r="F926" s="79">
        <f>MAX(3,MIN(25,_xlfn.NORM.INV(RAND(),$B$12,$B$13)))</f>
        <v/>
      </c>
      <c r="G926" s="77">
        <f>SUMPRODUCT($B$14*((C926-$B$17)*(1-$B$15)+$B$17-$B$16)*(1+B926)^{1,2,3,4,5}/((1+E926)^{0.5,1.5,2.5,3.5,4.5}))</f>
        <v/>
      </c>
      <c r="H926" s="77">
        <f>(($B$14*(1+B926)^5*((C926-$B$17)*(1-$B$15)+$B$17-$B$16)*(1+D926)/MAX(E926-D926,0.000001))*$B$21+($B$14*(1+B926)^5*C926*F926)*(1-$B$21))/((1+E926)^4.5)</f>
        <v/>
      </c>
      <c r="I926" s="77">
        <f>G926+H926+$B$18-$B$19</f>
        <v/>
      </c>
      <c r="J926" s="80">
        <f>IF($B$20=0,0,I926/$B$20)</f>
        <v/>
      </c>
    </row>
    <row r="927">
      <c r="A927" s="12" t="n">
        <v>861</v>
      </c>
      <c r="B927" s="11">
        <f>MAX(-0.2,MIN(0.5,_xlfn.NORM.INV(RAND(),$B$4,$B$5)))</f>
        <v/>
      </c>
      <c r="C927" s="11">
        <f>MAX(0.01,MIN(0.6,_xlfn.NORM.INV(RAND(),$B$6,$B$7)))</f>
        <v/>
      </c>
      <c r="D927" s="11">
        <f>MAX(0,MIN(0.05,_xlfn.NORM.INV(RAND(),$B$10,$B$11)))</f>
        <v/>
      </c>
      <c r="E927" s="11">
        <f>MAX(D927+0.01,MAX(0.03,MIN(0.3,_xlfn.NORM.INV(RAND(),$B$8,$B$9))))</f>
        <v/>
      </c>
      <c r="F927" s="75">
        <f>MAX(3,MIN(25,_xlfn.NORM.INV(RAND(),$B$12,$B$13)))</f>
        <v/>
      </c>
      <c r="G927" s="12">
        <f>SUMPRODUCT($B$14*((C927-$B$17)*(1-$B$15)+$B$17-$B$16)*(1+B927)^{1,2,3,4,5}/((1+E927)^{0.5,1.5,2.5,3.5,4.5}))</f>
        <v/>
      </c>
      <c r="H927" s="12">
        <f>(($B$14*(1+B927)^5*((C927-$B$17)*(1-$B$15)+$B$17-$B$16)*(1+D927)/MAX(E927-D927,0.000001))*$B$21+($B$14*(1+B927)^5*C927*F927)*(1-$B$21))/((1+E927)^4.5)</f>
        <v/>
      </c>
      <c r="I927" s="12">
        <f>G927+H927+$B$18-$B$19</f>
        <v/>
      </c>
      <c r="J927" s="76">
        <f>IF($B$20=0,0,I927/$B$20)</f>
        <v/>
      </c>
    </row>
    <row r="928">
      <c r="A928" s="77" t="n">
        <v>862</v>
      </c>
      <c r="B928" s="78">
        <f>MAX(-0.2,MIN(0.5,_xlfn.NORM.INV(RAND(),$B$4,$B$5)))</f>
        <v/>
      </c>
      <c r="C928" s="78">
        <f>MAX(0.01,MIN(0.6,_xlfn.NORM.INV(RAND(),$B$6,$B$7)))</f>
        <v/>
      </c>
      <c r="D928" s="78">
        <f>MAX(0,MIN(0.05,_xlfn.NORM.INV(RAND(),$B$10,$B$11)))</f>
        <v/>
      </c>
      <c r="E928" s="78">
        <f>MAX(D928+0.01,MAX(0.03,MIN(0.3,_xlfn.NORM.INV(RAND(),$B$8,$B$9))))</f>
        <v/>
      </c>
      <c r="F928" s="79">
        <f>MAX(3,MIN(25,_xlfn.NORM.INV(RAND(),$B$12,$B$13)))</f>
        <v/>
      </c>
      <c r="G928" s="77">
        <f>SUMPRODUCT($B$14*((C928-$B$17)*(1-$B$15)+$B$17-$B$16)*(1+B928)^{1,2,3,4,5}/((1+E928)^{0.5,1.5,2.5,3.5,4.5}))</f>
        <v/>
      </c>
      <c r="H928" s="77">
        <f>(($B$14*(1+B928)^5*((C928-$B$17)*(1-$B$15)+$B$17-$B$16)*(1+D928)/MAX(E928-D928,0.000001))*$B$21+($B$14*(1+B928)^5*C928*F928)*(1-$B$21))/((1+E928)^4.5)</f>
        <v/>
      </c>
      <c r="I928" s="77">
        <f>G928+H928+$B$18-$B$19</f>
        <v/>
      </c>
      <c r="J928" s="80">
        <f>IF($B$20=0,0,I928/$B$20)</f>
        <v/>
      </c>
    </row>
    <row r="929">
      <c r="A929" s="12" t="n">
        <v>863</v>
      </c>
      <c r="B929" s="11">
        <f>MAX(-0.2,MIN(0.5,_xlfn.NORM.INV(RAND(),$B$4,$B$5)))</f>
        <v/>
      </c>
      <c r="C929" s="11">
        <f>MAX(0.01,MIN(0.6,_xlfn.NORM.INV(RAND(),$B$6,$B$7)))</f>
        <v/>
      </c>
      <c r="D929" s="11">
        <f>MAX(0,MIN(0.05,_xlfn.NORM.INV(RAND(),$B$10,$B$11)))</f>
        <v/>
      </c>
      <c r="E929" s="11">
        <f>MAX(D929+0.01,MAX(0.03,MIN(0.3,_xlfn.NORM.INV(RAND(),$B$8,$B$9))))</f>
        <v/>
      </c>
      <c r="F929" s="75">
        <f>MAX(3,MIN(25,_xlfn.NORM.INV(RAND(),$B$12,$B$13)))</f>
        <v/>
      </c>
      <c r="G929" s="12">
        <f>SUMPRODUCT($B$14*((C929-$B$17)*(1-$B$15)+$B$17-$B$16)*(1+B929)^{1,2,3,4,5}/((1+E929)^{0.5,1.5,2.5,3.5,4.5}))</f>
        <v/>
      </c>
      <c r="H929" s="12">
        <f>(($B$14*(1+B929)^5*((C929-$B$17)*(1-$B$15)+$B$17-$B$16)*(1+D929)/MAX(E929-D929,0.000001))*$B$21+($B$14*(1+B929)^5*C929*F929)*(1-$B$21))/((1+E929)^4.5)</f>
        <v/>
      </c>
      <c r="I929" s="12">
        <f>G929+H929+$B$18-$B$19</f>
        <v/>
      </c>
      <c r="J929" s="76">
        <f>IF($B$20=0,0,I929/$B$20)</f>
        <v/>
      </c>
    </row>
    <row r="930">
      <c r="A930" s="77" t="n">
        <v>864</v>
      </c>
      <c r="B930" s="78">
        <f>MAX(-0.2,MIN(0.5,_xlfn.NORM.INV(RAND(),$B$4,$B$5)))</f>
        <v/>
      </c>
      <c r="C930" s="78">
        <f>MAX(0.01,MIN(0.6,_xlfn.NORM.INV(RAND(),$B$6,$B$7)))</f>
        <v/>
      </c>
      <c r="D930" s="78">
        <f>MAX(0,MIN(0.05,_xlfn.NORM.INV(RAND(),$B$10,$B$11)))</f>
        <v/>
      </c>
      <c r="E930" s="78">
        <f>MAX(D930+0.01,MAX(0.03,MIN(0.3,_xlfn.NORM.INV(RAND(),$B$8,$B$9))))</f>
        <v/>
      </c>
      <c r="F930" s="79">
        <f>MAX(3,MIN(25,_xlfn.NORM.INV(RAND(),$B$12,$B$13)))</f>
        <v/>
      </c>
      <c r="G930" s="77">
        <f>SUMPRODUCT($B$14*((C930-$B$17)*(1-$B$15)+$B$17-$B$16)*(1+B930)^{1,2,3,4,5}/((1+E930)^{0.5,1.5,2.5,3.5,4.5}))</f>
        <v/>
      </c>
      <c r="H930" s="77">
        <f>(($B$14*(1+B930)^5*((C930-$B$17)*(1-$B$15)+$B$17-$B$16)*(1+D930)/MAX(E930-D930,0.000001))*$B$21+($B$14*(1+B930)^5*C930*F930)*(1-$B$21))/((1+E930)^4.5)</f>
        <v/>
      </c>
      <c r="I930" s="77">
        <f>G930+H930+$B$18-$B$19</f>
        <v/>
      </c>
      <c r="J930" s="80">
        <f>IF($B$20=0,0,I930/$B$20)</f>
        <v/>
      </c>
    </row>
    <row r="931">
      <c r="A931" s="12" t="n">
        <v>865</v>
      </c>
      <c r="B931" s="11">
        <f>MAX(-0.2,MIN(0.5,_xlfn.NORM.INV(RAND(),$B$4,$B$5)))</f>
        <v/>
      </c>
      <c r="C931" s="11">
        <f>MAX(0.01,MIN(0.6,_xlfn.NORM.INV(RAND(),$B$6,$B$7)))</f>
        <v/>
      </c>
      <c r="D931" s="11">
        <f>MAX(0,MIN(0.05,_xlfn.NORM.INV(RAND(),$B$10,$B$11)))</f>
        <v/>
      </c>
      <c r="E931" s="11">
        <f>MAX(D931+0.01,MAX(0.03,MIN(0.3,_xlfn.NORM.INV(RAND(),$B$8,$B$9))))</f>
        <v/>
      </c>
      <c r="F931" s="75">
        <f>MAX(3,MIN(25,_xlfn.NORM.INV(RAND(),$B$12,$B$13)))</f>
        <v/>
      </c>
      <c r="G931" s="12">
        <f>SUMPRODUCT($B$14*((C931-$B$17)*(1-$B$15)+$B$17-$B$16)*(1+B931)^{1,2,3,4,5}/((1+E931)^{0.5,1.5,2.5,3.5,4.5}))</f>
        <v/>
      </c>
      <c r="H931" s="12">
        <f>(($B$14*(1+B931)^5*((C931-$B$17)*(1-$B$15)+$B$17-$B$16)*(1+D931)/MAX(E931-D931,0.000001))*$B$21+($B$14*(1+B931)^5*C931*F931)*(1-$B$21))/((1+E931)^4.5)</f>
        <v/>
      </c>
      <c r="I931" s="12">
        <f>G931+H931+$B$18-$B$19</f>
        <v/>
      </c>
      <c r="J931" s="76">
        <f>IF($B$20=0,0,I931/$B$20)</f>
        <v/>
      </c>
    </row>
    <row r="932">
      <c r="A932" s="77" t="n">
        <v>866</v>
      </c>
      <c r="B932" s="78">
        <f>MAX(-0.2,MIN(0.5,_xlfn.NORM.INV(RAND(),$B$4,$B$5)))</f>
        <v/>
      </c>
      <c r="C932" s="78">
        <f>MAX(0.01,MIN(0.6,_xlfn.NORM.INV(RAND(),$B$6,$B$7)))</f>
        <v/>
      </c>
      <c r="D932" s="78">
        <f>MAX(0,MIN(0.05,_xlfn.NORM.INV(RAND(),$B$10,$B$11)))</f>
        <v/>
      </c>
      <c r="E932" s="78">
        <f>MAX(D932+0.01,MAX(0.03,MIN(0.3,_xlfn.NORM.INV(RAND(),$B$8,$B$9))))</f>
        <v/>
      </c>
      <c r="F932" s="79">
        <f>MAX(3,MIN(25,_xlfn.NORM.INV(RAND(),$B$12,$B$13)))</f>
        <v/>
      </c>
      <c r="G932" s="77">
        <f>SUMPRODUCT($B$14*((C932-$B$17)*(1-$B$15)+$B$17-$B$16)*(1+B932)^{1,2,3,4,5}/((1+E932)^{0.5,1.5,2.5,3.5,4.5}))</f>
        <v/>
      </c>
      <c r="H932" s="77">
        <f>(($B$14*(1+B932)^5*((C932-$B$17)*(1-$B$15)+$B$17-$B$16)*(1+D932)/MAX(E932-D932,0.000001))*$B$21+($B$14*(1+B932)^5*C932*F932)*(1-$B$21))/((1+E932)^4.5)</f>
        <v/>
      </c>
      <c r="I932" s="77">
        <f>G932+H932+$B$18-$B$19</f>
        <v/>
      </c>
      <c r="J932" s="80">
        <f>IF($B$20=0,0,I932/$B$20)</f>
        <v/>
      </c>
    </row>
    <row r="933">
      <c r="A933" s="12" t="n">
        <v>867</v>
      </c>
      <c r="B933" s="11">
        <f>MAX(-0.2,MIN(0.5,_xlfn.NORM.INV(RAND(),$B$4,$B$5)))</f>
        <v/>
      </c>
      <c r="C933" s="11">
        <f>MAX(0.01,MIN(0.6,_xlfn.NORM.INV(RAND(),$B$6,$B$7)))</f>
        <v/>
      </c>
      <c r="D933" s="11">
        <f>MAX(0,MIN(0.05,_xlfn.NORM.INV(RAND(),$B$10,$B$11)))</f>
        <v/>
      </c>
      <c r="E933" s="11">
        <f>MAX(D933+0.01,MAX(0.03,MIN(0.3,_xlfn.NORM.INV(RAND(),$B$8,$B$9))))</f>
        <v/>
      </c>
      <c r="F933" s="75">
        <f>MAX(3,MIN(25,_xlfn.NORM.INV(RAND(),$B$12,$B$13)))</f>
        <v/>
      </c>
      <c r="G933" s="12">
        <f>SUMPRODUCT($B$14*((C933-$B$17)*(1-$B$15)+$B$17-$B$16)*(1+B933)^{1,2,3,4,5}/((1+E933)^{0.5,1.5,2.5,3.5,4.5}))</f>
        <v/>
      </c>
      <c r="H933" s="12">
        <f>(($B$14*(1+B933)^5*((C933-$B$17)*(1-$B$15)+$B$17-$B$16)*(1+D933)/MAX(E933-D933,0.000001))*$B$21+($B$14*(1+B933)^5*C933*F933)*(1-$B$21))/((1+E933)^4.5)</f>
        <v/>
      </c>
      <c r="I933" s="12">
        <f>G933+H933+$B$18-$B$19</f>
        <v/>
      </c>
      <c r="J933" s="76">
        <f>IF($B$20=0,0,I933/$B$20)</f>
        <v/>
      </c>
    </row>
    <row r="934">
      <c r="A934" s="77" t="n">
        <v>868</v>
      </c>
      <c r="B934" s="78">
        <f>MAX(-0.2,MIN(0.5,_xlfn.NORM.INV(RAND(),$B$4,$B$5)))</f>
        <v/>
      </c>
      <c r="C934" s="78">
        <f>MAX(0.01,MIN(0.6,_xlfn.NORM.INV(RAND(),$B$6,$B$7)))</f>
        <v/>
      </c>
      <c r="D934" s="78">
        <f>MAX(0,MIN(0.05,_xlfn.NORM.INV(RAND(),$B$10,$B$11)))</f>
        <v/>
      </c>
      <c r="E934" s="78">
        <f>MAX(D934+0.01,MAX(0.03,MIN(0.3,_xlfn.NORM.INV(RAND(),$B$8,$B$9))))</f>
        <v/>
      </c>
      <c r="F934" s="79">
        <f>MAX(3,MIN(25,_xlfn.NORM.INV(RAND(),$B$12,$B$13)))</f>
        <v/>
      </c>
      <c r="G934" s="77">
        <f>SUMPRODUCT($B$14*((C934-$B$17)*(1-$B$15)+$B$17-$B$16)*(1+B934)^{1,2,3,4,5}/((1+E934)^{0.5,1.5,2.5,3.5,4.5}))</f>
        <v/>
      </c>
      <c r="H934" s="77">
        <f>(($B$14*(1+B934)^5*((C934-$B$17)*(1-$B$15)+$B$17-$B$16)*(1+D934)/MAX(E934-D934,0.000001))*$B$21+($B$14*(1+B934)^5*C934*F934)*(1-$B$21))/((1+E934)^4.5)</f>
        <v/>
      </c>
      <c r="I934" s="77">
        <f>G934+H934+$B$18-$B$19</f>
        <v/>
      </c>
      <c r="J934" s="80">
        <f>IF($B$20=0,0,I934/$B$20)</f>
        <v/>
      </c>
    </row>
    <row r="935">
      <c r="A935" s="12" t="n">
        <v>869</v>
      </c>
      <c r="B935" s="11">
        <f>MAX(-0.2,MIN(0.5,_xlfn.NORM.INV(RAND(),$B$4,$B$5)))</f>
        <v/>
      </c>
      <c r="C935" s="11">
        <f>MAX(0.01,MIN(0.6,_xlfn.NORM.INV(RAND(),$B$6,$B$7)))</f>
        <v/>
      </c>
      <c r="D935" s="11">
        <f>MAX(0,MIN(0.05,_xlfn.NORM.INV(RAND(),$B$10,$B$11)))</f>
        <v/>
      </c>
      <c r="E935" s="11">
        <f>MAX(D935+0.01,MAX(0.03,MIN(0.3,_xlfn.NORM.INV(RAND(),$B$8,$B$9))))</f>
        <v/>
      </c>
      <c r="F935" s="75">
        <f>MAX(3,MIN(25,_xlfn.NORM.INV(RAND(),$B$12,$B$13)))</f>
        <v/>
      </c>
      <c r="G935" s="12">
        <f>SUMPRODUCT($B$14*((C935-$B$17)*(1-$B$15)+$B$17-$B$16)*(1+B935)^{1,2,3,4,5}/((1+E935)^{0.5,1.5,2.5,3.5,4.5}))</f>
        <v/>
      </c>
      <c r="H935" s="12">
        <f>(($B$14*(1+B935)^5*((C935-$B$17)*(1-$B$15)+$B$17-$B$16)*(1+D935)/MAX(E935-D935,0.000001))*$B$21+($B$14*(1+B935)^5*C935*F935)*(1-$B$21))/((1+E935)^4.5)</f>
        <v/>
      </c>
      <c r="I935" s="12">
        <f>G935+H935+$B$18-$B$19</f>
        <v/>
      </c>
      <c r="J935" s="76">
        <f>IF($B$20=0,0,I935/$B$20)</f>
        <v/>
      </c>
    </row>
    <row r="936">
      <c r="A936" s="77" t="n">
        <v>870</v>
      </c>
      <c r="B936" s="78">
        <f>MAX(-0.2,MIN(0.5,_xlfn.NORM.INV(RAND(),$B$4,$B$5)))</f>
        <v/>
      </c>
      <c r="C936" s="78">
        <f>MAX(0.01,MIN(0.6,_xlfn.NORM.INV(RAND(),$B$6,$B$7)))</f>
        <v/>
      </c>
      <c r="D936" s="78">
        <f>MAX(0,MIN(0.05,_xlfn.NORM.INV(RAND(),$B$10,$B$11)))</f>
        <v/>
      </c>
      <c r="E936" s="78">
        <f>MAX(D936+0.01,MAX(0.03,MIN(0.3,_xlfn.NORM.INV(RAND(),$B$8,$B$9))))</f>
        <v/>
      </c>
      <c r="F936" s="79">
        <f>MAX(3,MIN(25,_xlfn.NORM.INV(RAND(),$B$12,$B$13)))</f>
        <v/>
      </c>
      <c r="G936" s="77">
        <f>SUMPRODUCT($B$14*((C936-$B$17)*(1-$B$15)+$B$17-$B$16)*(1+B936)^{1,2,3,4,5}/((1+E936)^{0.5,1.5,2.5,3.5,4.5}))</f>
        <v/>
      </c>
      <c r="H936" s="77">
        <f>(($B$14*(1+B936)^5*((C936-$B$17)*(1-$B$15)+$B$17-$B$16)*(1+D936)/MAX(E936-D936,0.000001))*$B$21+($B$14*(1+B936)^5*C936*F936)*(1-$B$21))/((1+E936)^4.5)</f>
        <v/>
      </c>
      <c r="I936" s="77">
        <f>G936+H936+$B$18-$B$19</f>
        <v/>
      </c>
      <c r="J936" s="80">
        <f>IF($B$20=0,0,I936/$B$20)</f>
        <v/>
      </c>
    </row>
    <row r="937">
      <c r="A937" s="12" t="n">
        <v>871</v>
      </c>
      <c r="B937" s="11">
        <f>MAX(-0.2,MIN(0.5,_xlfn.NORM.INV(RAND(),$B$4,$B$5)))</f>
        <v/>
      </c>
      <c r="C937" s="11">
        <f>MAX(0.01,MIN(0.6,_xlfn.NORM.INV(RAND(),$B$6,$B$7)))</f>
        <v/>
      </c>
      <c r="D937" s="11">
        <f>MAX(0,MIN(0.05,_xlfn.NORM.INV(RAND(),$B$10,$B$11)))</f>
        <v/>
      </c>
      <c r="E937" s="11">
        <f>MAX(D937+0.01,MAX(0.03,MIN(0.3,_xlfn.NORM.INV(RAND(),$B$8,$B$9))))</f>
        <v/>
      </c>
      <c r="F937" s="75">
        <f>MAX(3,MIN(25,_xlfn.NORM.INV(RAND(),$B$12,$B$13)))</f>
        <v/>
      </c>
      <c r="G937" s="12">
        <f>SUMPRODUCT($B$14*((C937-$B$17)*(1-$B$15)+$B$17-$B$16)*(1+B937)^{1,2,3,4,5}/((1+E937)^{0.5,1.5,2.5,3.5,4.5}))</f>
        <v/>
      </c>
      <c r="H937" s="12">
        <f>(($B$14*(1+B937)^5*((C937-$B$17)*(1-$B$15)+$B$17-$B$16)*(1+D937)/MAX(E937-D937,0.000001))*$B$21+($B$14*(1+B937)^5*C937*F937)*(1-$B$21))/((1+E937)^4.5)</f>
        <v/>
      </c>
      <c r="I937" s="12">
        <f>G937+H937+$B$18-$B$19</f>
        <v/>
      </c>
      <c r="J937" s="76">
        <f>IF($B$20=0,0,I937/$B$20)</f>
        <v/>
      </c>
    </row>
    <row r="938">
      <c r="A938" s="77" t="n">
        <v>872</v>
      </c>
      <c r="B938" s="78">
        <f>MAX(-0.2,MIN(0.5,_xlfn.NORM.INV(RAND(),$B$4,$B$5)))</f>
        <v/>
      </c>
      <c r="C938" s="78">
        <f>MAX(0.01,MIN(0.6,_xlfn.NORM.INV(RAND(),$B$6,$B$7)))</f>
        <v/>
      </c>
      <c r="D938" s="78">
        <f>MAX(0,MIN(0.05,_xlfn.NORM.INV(RAND(),$B$10,$B$11)))</f>
        <v/>
      </c>
      <c r="E938" s="78">
        <f>MAX(D938+0.01,MAX(0.03,MIN(0.3,_xlfn.NORM.INV(RAND(),$B$8,$B$9))))</f>
        <v/>
      </c>
      <c r="F938" s="79">
        <f>MAX(3,MIN(25,_xlfn.NORM.INV(RAND(),$B$12,$B$13)))</f>
        <v/>
      </c>
      <c r="G938" s="77">
        <f>SUMPRODUCT($B$14*((C938-$B$17)*(1-$B$15)+$B$17-$B$16)*(1+B938)^{1,2,3,4,5}/((1+E938)^{0.5,1.5,2.5,3.5,4.5}))</f>
        <v/>
      </c>
      <c r="H938" s="77">
        <f>(($B$14*(1+B938)^5*((C938-$B$17)*(1-$B$15)+$B$17-$B$16)*(1+D938)/MAX(E938-D938,0.000001))*$B$21+($B$14*(1+B938)^5*C938*F938)*(1-$B$21))/((1+E938)^4.5)</f>
        <v/>
      </c>
      <c r="I938" s="77">
        <f>G938+H938+$B$18-$B$19</f>
        <v/>
      </c>
      <c r="J938" s="80">
        <f>IF($B$20=0,0,I938/$B$20)</f>
        <v/>
      </c>
    </row>
    <row r="939">
      <c r="A939" s="12" t="n">
        <v>873</v>
      </c>
      <c r="B939" s="11">
        <f>MAX(-0.2,MIN(0.5,_xlfn.NORM.INV(RAND(),$B$4,$B$5)))</f>
        <v/>
      </c>
      <c r="C939" s="11">
        <f>MAX(0.01,MIN(0.6,_xlfn.NORM.INV(RAND(),$B$6,$B$7)))</f>
        <v/>
      </c>
      <c r="D939" s="11">
        <f>MAX(0,MIN(0.05,_xlfn.NORM.INV(RAND(),$B$10,$B$11)))</f>
        <v/>
      </c>
      <c r="E939" s="11">
        <f>MAX(D939+0.01,MAX(0.03,MIN(0.3,_xlfn.NORM.INV(RAND(),$B$8,$B$9))))</f>
        <v/>
      </c>
      <c r="F939" s="75">
        <f>MAX(3,MIN(25,_xlfn.NORM.INV(RAND(),$B$12,$B$13)))</f>
        <v/>
      </c>
      <c r="G939" s="12">
        <f>SUMPRODUCT($B$14*((C939-$B$17)*(1-$B$15)+$B$17-$B$16)*(1+B939)^{1,2,3,4,5}/((1+E939)^{0.5,1.5,2.5,3.5,4.5}))</f>
        <v/>
      </c>
      <c r="H939" s="12">
        <f>(($B$14*(1+B939)^5*((C939-$B$17)*(1-$B$15)+$B$17-$B$16)*(1+D939)/MAX(E939-D939,0.000001))*$B$21+($B$14*(1+B939)^5*C939*F939)*(1-$B$21))/((1+E939)^4.5)</f>
        <v/>
      </c>
      <c r="I939" s="12">
        <f>G939+H939+$B$18-$B$19</f>
        <v/>
      </c>
      <c r="J939" s="76">
        <f>IF($B$20=0,0,I939/$B$20)</f>
        <v/>
      </c>
    </row>
    <row r="940">
      <c r="A940" s="77" t="n">
        <v>874</v>
      </c>
      <c r="B940" s="78">
        <f>MAX(-0.2,MIN(0.5,_xlfn.NORM.INV(RAND(),$B$4,$B$5)))</f>
        <v/>
      </c>
      <c r="C940" s="78">
        <f>MAX(0.01,MIN(0.6,_xlfn.NORM.INV(RAND(),$B$6,$B$7)))</f>
        <v/>
      </c>
      <c r="D940" s="78">
        <f>MAX(0,MIN(0.05,_xlfn.NORM.INV(RAND(),$B$10,$B$11)))</f>
        <v/>
      </c>
      <c r="E940" s="78">
        <f>MAX(D940+0.01,MAX(0.03,MIN(0.3,_xlfn.NORM.INV(RAND(),$B$8,$B$9))))</f>
        <v/>
      </c>
      <c r="F940" s="79">
        <f>MAX(3,MIN(25,_xlfn.NORM.INV(RAND(),$B$12,$B$13)))</f>
        <v/>
      </c>
      <c r="G940" s="77">
        <f>SUMPRODUCT($B$14*((C940-$B$17)*(1-$B$15)+$B$17-$B$16)*(1+B940)^{1,2,3,4,5}/((1+E940)^{0.5,1.5,2.5,3.5,4.5}))</f>
        <v/>
      </c>
      <c r="H940" s="77">
        <f>(($B$14*(1+B940)^5*((C940-$B$17)*(1-$B$15)+$B$17-$B$16)*(1+D940)/MAX(E940-D940,0.000001))*$B$21+($B$14*(1+B940)^5*C940*F940)*(1-$B$21))/((1+E940)^4.5)</f>
        <v/>
      </c>
      <c r="I940" s="77">
        <f>G940+H940+$B$18-$B$19</f>
        <v/>
      </c>
      <c r="J940" s="80">
        <f>IF($B$20=0,0,I940/$B$20)</f>
        <v/>
      </c>
    </row>
    <row r="941">
      <c r="A941" s="12" t="n">
        <v>875</v>
      </c>
      <c r="B941" s="11">
        <f>MAX(-0.2,MIN(0.5,_xlfn.NORM.INV(RAND(),$B$4,$B$5)))</f>
        <v/>
      </c>
      <c r="C941" s="11">
        <f>MAX(0.01,MIN(0.6,_xlfn.NORM.INV(RAND(),$B$6,$B$7)))</f>
        <v/>
      </c>
      <c r="D941" s="11">
        <f>MAX(0,MIN(0.05,_xlfn.NORM.INV(RAND(),$B$10,$B$11)))</f>
        <v/>
      </c>
      <c r="E941" s="11">
        <f>MAX(D941+0.01,MAX(0.03,MIN(0.3,_xlfn.NORM.INV(RAND(),$B$8,$B$9))))</f>
        <v/>
      </c>
      <c r="F941" s="75">
        <f>MAX(3,MIN(25,_xlfn.NORM.INV(RAND(),$B$12,$B$13)))</f>
        <v/>
      </c>
      <c r="G941" s="12">
        <f>SUMPRODUCT($B$14*((C941-$B$17)*(1-$B$15)+$B$17-$B$16)*(1+B941)^{1,2,3,4,5}/((1+E941)^{0.5,1.5,2.5,3.5,4.5}))</f>
        <v/>
      </c>
      <c r="H941" s="12">
        <f>(($B$14*(1+B941)^5*((C941-$B$17)*(1-$B$15)+$B$17-$B$16)*(1+D941)/MAX(E941-D941,0.000001))*$B$21+($B$14*(1+B941)^5*C941*F941)*(1-$B$21))/((1+E941)^4.5)</f>
        <v/>
      </c>
      <c r="I941" s="12">
        <f>G941+H941+$B$18-$B$19</f>
        <v/>
      </c>
      <c r="J941" s="76">
        <f>IF($B$20=0,0,I941/$B$20)</f>
        <v/>
      </c>
    </row>
    <row r="942">
      <c r="A942" s="77" t="n">
        <v>876</v>
      </c>
      <c r="B942" s="78">
        <f>MAX(-0.2,MIN(0.5,_xlfn.NORM.INV(RAND(),$B$4,$B$5)))</f>
        <v/>
      </c>
      <c r="C942" s="78">
        <f>MAX(0.01,MIN(0.6,_xlfn.NORM.INV(RAND(),$B$6,$B$7)))</f>
        <v/>
      </c>
      <c r="D942" s="78">
        <f>MAX(0,MIN(0.05,_xlfn.NORM.INV(RAND(),$B$10,$B$11)))</f>
        <v/>
      </c>
      <c r="E942" s="78">
        <f>MAX(D942+0.01,MAX(0.03,MIN(0.3,_xlfn.NORM.INV(RAND(),$B$8,$B$9))))</f>
        <v/>
      </c>
      <c r="F942" s="79">
        <f>MAX(3,MIN(25,_xlfn.NORM.INV(RAND(),$B$12,$B$13)))</f>
        <v/>
      </c>
      <c r="G942" s="77">
        <f>SUMPRODUCT($B$14*((C942-$B$17)*(1-$B$15)+$B$17-$B$16)*(1+B942)^{1,2,3,4,5}/((1+E942)^{0.5,1.5,2.5,3.5,4.5}))</f>
        <v/>
      </c>
      <c r="H942" s="77">
        <f>(($B$14*(1+B942)^5*((C942-$B$17)*(1-$B$15)+$B$17-$B$16)*(1+D942)/MAX(E942-D942,0.000001))*$B$21+($B$14*(1+B942)^5*C942*F942)*(1-$B$21))/((1+E942)^4.5)</f>
        <v/>
      </c>
      <c r="I942" s="77">
        <f>G942+H942+$B$18-$B$19</f>
        <v/>
      </c>
      <c r="J942" s="80">
        <f>IF($B$20=0,0,I942/$B$20)</f>
        <v/>
      </c>
    </row>
    <row r="943">
      <c r="A943" s="12" t="n">
        <v>877</v>
      </c>
      <c r="B943" s="11">
        <f>MAX(-0.2,MIN(0.5,_xlfn.NORM.INV(RAND(),$B$4,$B$5)))</f>
        <v/>
      </c>
      <c r="C943" s="11">
        <f>MAX(0.01,MIN(0.6,_xlfn.NORM.INV(RAND(),$B$6,$B$7)))</f>
        <v/>
      </c>
      <c r="D943" s="11">
        <f>MAX(0,MIN(0.05,_xlfn.NORM.INV(RAND(),$B$10,$B$11)))</f>
        <v/>
      </c>
      <c r="E943" s="11">
        <f>MAX(D943+0.01,MAX(0.03,MIN(0.3,_xlfn.NORM.INV(RAND(),$B$8,$B$9))))</f>
        <v/>
      </c>
      <c r="F943" s="75">
        <f>MAX(3,MIN(25,_xlfn.NORM.INV(RAND(),$B$12,$B$13)))</f>
        <v/>
      </c>
      <c r="G943" s="12">
        <f>SUMPRODUCT($B$14*((C943-$B$17)*(1-$B$15)+$B$17-$B$16)*(1+B943)^{1,2,3,4,5}/((1+E943)^{0.5,1.5,2.5,3.5,4.5}))</f>
        <v/>
      </c>
      <c r="H943" s="12">
        <f>(($B$14*(1+B943)^5*((C943-$B$17)*(1-$B$15)+$B$17-$B$16)*(1+D943)/MAX(E943-D943,0.000001))*$B$21+($B$14*(1+B943)^5*C943*F943)*(1-$B$21))/((1+E943)^4.5)</f>
        <v/>
      </c>
      <c r="I943" s="12">
        <f>G943+H943+$B$18-$B$19</f>
        <v/>
      </c>
      <c r="J943" s="76">
        <f>IF($B$20=0,0,I943/$B$20)</f>
        <v/>
      </c>
    </row>
    <row r="944">
      <c r="A944" s="77" t="n">
        <v>878</v>
      </c>
      <c r="B944" s="78">
        <f>MAX(-0.2,MIN(0.5,_xlfn.NORM.INV(RAND(),$B$4,$B$5)))</f>
        <v/>
      </c>
      <c r="C944" s="78">
        <f>MAX(0.01,MIN(0.6,_xlfn.NORM.INV(RAND(),$B$6,$B$7)))</f>
        <v/>
      </c>
      <c r="D944" s="78">
        <f>MAX(0,MIN(0.05,_xlfn.NORM.INV(RAND(),$B$10,$B$11)))</f>
        <v/>
      </c>
      <c r="E944" s="78">
        <f>MAX(D944+0.01,MAX(0.03,MIN(0.3,_xlfn.NORM.INV(RAND(),$B$8,$B$9))))</f>
        <v/>
      </c>
      <c r="F944" s="79">
        <f>MAX(3,MIN(25,_xlfn.NORM.INV(RAND(),$B$12,$B$13)))</f>
        <v/>
      </c>
      <c r="G944" s="77">
        <f>SUMPRODUCT($B$14*((C944-$B$17)*(1-$B$15)+$B$17-$B$16)*(1+B944)^{1,2,3,4,5}/((1+E944)^{0.5,1.5,2.5,3.5,4.5}))</f>
        <v/>
      </c>
      <c r="H944" s="77">
        <f>(($B$14*(1+B944)^5*((C944-$B$17)*(1-$B$15)+$B$17-$B$16)*(1+D944)/MAX(E944-D944,0.000001))*$B$21+($B$14*(1+B944)^5*C944*F944)*(1-$B$21))/((1+E944)^4.5)</f>
        <v/>
      </c>
      <c r="I944" s="77">
        <f>G944+H944+$B$18-$B$19</f>
        <v/>
      </c>
      <c r="J944" s="80">
        <f>IF($B$20=0,0,I944/$B$20)</f>
        <v/>
      </c>
    </row>
    <row r="945">
      <c r="A945" s="12" t="n">
        <v>879</v>
      </c>
      <c r="B945" s="11">
        <f>MAX(-0.2,MIN(0.5,_xlfn.NORM.INV(RAND(),$B$4,$B$5)))</f>
        <v/>
      </c>
      <c r="C945" s="11">
        <f>MAX(0.01,MIN(0.6,_xlfn.NORM.INV(RAND(),$B$6,$B$7)))</f>
        <v/>
      </c>
      <c r="D945" s="11">
        <f>MAX(0,MIN(0.05,_xlfn.NORM.INV(RAND(),$B$10,$B$11)))</f>
        <v/>
      </c>
      <c r="E945" s="11">
        <f>MAX(D945+0.01,MAX(0.03,MIN(0.3,_xlfn.NORM.INV(RAND(),$B$8,$B$9))))</f>
        <v/>
      </c>
      <c r="F945" s="75">
        <f>MAX(3,MIN(25,_xlfn.NORM.INV(RAND(),$B$12,$B$13)))</f>
        <v/>
      </c>
      <c r="G945" s="12">
        <f>SUMPRODUCT($B$14*((C945-$B$17)*(1-$B$15)+$B$17-$B$16)*(1+B945)^{1,2,3,4,5}/((1+E945)^{0.5,1.5,2.5,3.5,4.5}))</f>
        <v/>
      </c>
      <c r="H945" s="12">
        <f>(($B$14*(1+B945)^5*((C945-$B$17)*(1-$B$15)+$B$17-$B$16)*(1+D945)/MAX(E945-D945,0.000001))*$B$21+($B$14*(1+B945)^5*C945*F945)*(1-$B$21))/((1+E945)^4.5)</f>
        <v/>
      </c>
      <c r="I945" s="12">
        <f>G945+H945+$B$18-$B$19</f>
        <v/>
      </c>
      <c r="J945" s="76">
        <f>IF($B$20=0,0,I945/$B$20)</f>
        <v/>
      </c>
    </row>
    <row r="946">
      <c r="A946" s="77" t="n">
        <v>880</v>
      </c>
      <c r="B946" s="78">
        <f>MAX(-0.2,MIN(0.5,_xlfn.NORM.INV(RAND(),$B$4,$B$5)))</f>
        <v/>
      </c>
      <c r="C946" s="78">
        <f>MAX(0.01,MIN(0.6,_xlfn.NORM.INV(RAND(),$B$6,$B$7)))</f>
        <v/>
      </c>
      <c r="D946" s="78">
        <f>MAX(0,MIN(0.05,_xlfn.NORM.INV(RAND(),$B$10,$B$11)))</f>
        <v/>
      </c>
      <c r="E946" s="78">
        <f>MAX(D946+0.01,MAX(0.03,MIN(0.3,_xlfn.NORM.INV(RAND(),$B$8,$B$9))))</f>
        <v/>
      </c>
      <c r="F946" s="79">
        <f>MAX(3,MIN(25,_xlfn.NORM.INV(RAND(),$B$12,$B$13)))</f>
        <v/>
      </c>
      <c r="G946" s="77">
        <f>SUMPRODUCT($B$14*((C946-$B$17)*(1-$B$15)+$B$17-$B$16)*(1+B946)^{1,2,3,4,5}/((1+E946)^{0.5,1.5,2.5,3.5,4.5}))</f>
        <v/>
      </c>
      <c r="H946" s="77">
        <f>(($B$14*(1+B946)^5*((C946-$B$17)*(1-$B$15)+$B$17-$B$16)*(1+D946)/MAX(E946-D946,0.000001))*$B$21+($B$14*(1+B946)^5*C946*F946)*(1-$B$21))/((1+E946)^4.5)</f>
        <v/>
      </c>
      <c r="I946" s="77">
        <f>G946+H946+$B$18-$B$19</f>
        <v/>
      </c>
      <c r="J946" s="80">
        <f>IF($B$20=0,0,I946/$B$20)</f>
        <v/>
      </c>
    </row>
    <row r="947">
      <c r="A947" s="12" t="n">
        <v>881</v>
      </c>
      <c r="B947" s="11">
        <f>MAX(-0.2,MIN(0.5,_xlfn.NORM.INV(RAND(),$B$4,$B$5)))</f>
        <v/>
      </c>
      <c r="C947" s="11">
        <f>MAX(0.01,MIN(0.6,_xlfn.NORM.INV(RAND(),$B$6,$B$7)))</f>
        <v/>
      </c>
      <c r="D947" s="11">
        <f>MAX(0,MIN(0.05,_xlfn.NORM.INV(RAND(),$B$10,$B$11)))</f>
        <v/>
      </c>
      <c r="E947" s="11">
        <f>MAX(D947+0.01,MAX(0.03,MIN(0.3,_xlfn.NORM.INV(RAND(),$B$8,$B$9))))</f>
        <v/>
      </c>
      <c r="F947" s="75">
        <f>MAX(3,MIN(25,_xlfn.NORM.INV(RAND(),$B$12,$B$13)))</f>
        <v/>
      </c>
      <c r="G947" s="12">
        <f>SUMPRODUCT($B$14*((C947-$B$17)*(1-$B$15)+$B$17-$B$16)*(1+B947)^{1,2,3,4,5}/((1+E947)^{0.5,1.5,2.5,3.5,4.5}))</f>
        <v/>
      </c>
      <c r="H947" s="12">
        <f>(($B$14*(1+B947)^5*((C947-$B$17)*(1-$B$15)+$B$17-$B$16)*(1+D947)/MAX(E947-D947,0.000001))*$B$21+($B$14*(1+B947)^5*C947*F947)*(1-$B$21))/((1+E947)^4.5)</f>
        <v/>
      </c>
      <c r="I947" s="12">
        <f>G947+H947+$B$18-$B$19</f>
        <v/>
      </c>
      <c r="J947" s="76">
        <f>IF($B$20=0,0,I947/$B$20)</f>
        <v/>
      </c>
    </row>
    <row r="948">
      <c r="A948" s="77" t="n">
        <v>882</v>
      </c>
      <c r="B948" s="78">
        <f>MAX(-0.2,MIN(0.5,_xlfn.NORM.INV(RAND(),$B$4,$B$5)))</f>
        <v/>
      </c>
      <c r="C948" s="78">
        <f>MAX(0.01,MIN(0.6,_xlfn.NORM.INV(RAND(),$B$6,$B$7)))</f>
        <v/>
      </c>
      <c r="D948" s="78">
        <f>MAX(0,MIN(0.05,_xlfn.NORM.INV(RAND(),$B$10,$B$11)))</f>
        <v/>
      </c>
      <c r="E948" s="78">
        <f>MAX(D948+0.01,MAX(0.03,MIN(0.3,_xlfn.NORM.INV(RAND(),$B$8,$B$9))))</f>
        <v/>
      </c>
      <c r="F948" s="79">
        <f>MAX(3,MIN(25,_xlfn.NORM.INV(RAND(),$B$12,$B$13)))</f>
        <v/>
      </c>
      <c r="G948" s="77">
        <f>SUMPRODUCT($B$14*((C948-$B$17)*(1-$B$15)+$B$17-$B$16)*(1+B948)^{1,2,3,4,5}/((1+E948)^{0.5,1.5,2.5,3.5,4.5}))</f>
        <v/>
      </c>
      <c r="H948" s="77">
        <f>(($B$14*(1+B948)^5*((C948-$B$17)*(1-$B$15)+$B$17-$B$16)*(1+D948)/MAX(E948-D948,0.000001))*$B$21+($B$14*(1+B948)^5*C948*F948)*(1-$B$21))/((1+E948)^4.5)</f>
        <v/>
      </c>
      <c r="I948" s="77">
        <f>G948+H948+$B$18-$B$19</f>
        <v/>
      </c>
      <c r="J948" s="80">
        <f>IF($B$20=0,0,I948/$B$20)</f>
        <v/>
      </c>
    </row>
    <row r="949">
      <c r="A949" s="12" t="n">
        <v>883</v>
      </c>
      <c r="B949" s="11">
        <f>MAX(-0.2,MIN(0.5,_xlfn.NORM.INV(RAND(),$B$4,$B$5)))</f>
        <v/>
      </c>
      <c r="C949" s="11">
        <f>MAX(0.01,MIN(0.6,_xlfn.NORM.INV(RAND(),$B$6,$B$7)))</f>
        <v/>
      </c>
      <c r="D949" s="11">
        <f>MAX(0,MIN(0.05,_xlfn.NORM.INV(RAND(),$B$10,$B$11)))</f>
        <v/>
      </c>
      <c r="E949" s="11">
        <f>MAX(D949+0.01,MAX(0.03,MIN(0.3,_xlfn.NORM.INV(RAND(),$B$8,$B$9))))</f>
        <v/>
      </c>
      <c r="F949" s="75">
        <f>MAX(3,MIN(25,_xlfn.NORM.INV(RAND(),$B$12,$B$13)))</f>
        <v/>
      </c>
      <c r="G949" s="12">
        <f>SUMPRODUCT($B$14*((C949-$B$17)*(1-$B$15)+$B$17-$B$16)*(1+B949)^{1,2,3,4,5}/((1+E949)^{0.5,1.5,2.5,3.5,4.5}))</f>
        <v/>
      </c>
      <c r="H949" s="12">
        <f>(($B$14*(1+B949)^5*((C949-$B$17)*(1-$B$15)+$B$17-$B$16)*(1+D949)/MAX(E949-D949,0.000001))*$B$21+($B$14*(1+B949)^5*C949*F949)*(1-$B$21))/((1+E949)^4.5)</f>
        <v/>
      </c>
      <c r="I949" s="12">
        <f>G949+H949+$B$18-$B$19</f>
        <v/>
      </c>
      <c r="J949" s="76">
        <f>IF($B$20=0,0,I949/$B$20)</f>
        <v/>
      </c>
    </row>
    <row r="950">
      <c r="A950" s="77" t="n">
        <v>884</v>
      </c>
      <c r="B950" s="78">
        <f>MAX(-0.2,MIN(0.5,_xlfn.NORM.INV(RAND(),$B$4,$B$5)))</f>
        <v/>
      </c>
      <c r="C950" s="78">
        <f>MAX(0.01,MIN(0.6,_xlfn.NORM.INV(RAND(),$B$6,$B$7)))</f>
        <v/>
      </c>
      <c r="D950" s="78">
        <f>MAX(0,MIN(0.05,_xlfn.NORM.INV(RAND(),$B$10,$B$11)))</f>
        <v/>
      </c>
      <c r="E950" s="78">
        <f>MAX(D950+0.01,MAX(0.03,MIN(0.3,_xlfn.NORM.INV(RAND(),$B$8,$B$9))))</f>
        <v/>
      </c>
      <c r="F950" s="79">
        <f>MAX(3,MIN(25,_xlfn.NORM.INV(RAND(),$B$12,$B$13)))</f>
        <v/>
      </c>
      <c r="G950" s="77">
        <f>SUMPRODUCT($B$14*((C950-$B$17)*(1-$B$15)+$B$17-$B$16)*(1+B950)^{1,2,3,4,5}/((1+E950)^{0.5,1.5,2.5,3.5,4.5}))</f>
        <v/>
      </c>
      <c r="H950" s="77">
        <f>(($B$14*(1+B950)^5*((C950-$B$17)*(1-$B$15)+$B$17-$B$16)*(1+D950)/MAX(E950-D950,0.000001))*$B$21+($B$14*(1+B950)^5*C950*F950)*(1-$B$21))/((1+E950)^4.5)</f>
        <v/>
      </c>
      <c r="I950" s="77">
        <f>G950+H950+$B$18-$B$19</f>
        <v/>
      </c>
      <c r="J950" s="80">
        <f>IF($B$20=0,0,I950/$B$20)</f>
        <v/>
      </c>
    </row>
    <row r="951">
      <c r="A951" s="12" t="n">
        <v>885</v>
      </c>
      <c r="B951" s="11">
        <f>MAX(-0.2,MIN(0.5,_xlfn.NORM.INV(RAND(),$B$4,$B$5)))</f>
        <v/>
      </c>
      <c r="C951" s="11">
        <f>MAX(0.01,MIN(0.6,_xlfn.NORM.INV(RAND(),$B$6,$B$7)))</f>
        <v/>
      </c>
      <c r="D951" s="11">
        <f>MAX(0,MIN(0.05,_xlfn.NORM.INV(RAND(),$B$10,$B$11)))</f>
        <v/>
      </c>
      <c r="E951" s="11">
        <f>MAX(D951+0.01,MAX(0.03,MIN(0.3,_xlfn.NORM.INV(RAND(),$B$8,$B$9))))</f>
        <v/>
      </c>
      <c r="F951" s="75">
        <f>MAX(3,MIN(25,_xlfn.NORM.INV(RAND(),$B$12,$B$13)))</f>
        <v/>
      </c>
      <c r="G951" s="12">
        <f>SUMPRODUCT($B$14*((C951-$B$17)*(1-$B$15)+$B$17-$B$16)*(1+B951)^{1,2,3,4,5}/((1+E951)^{0.5,1.5,2.5,3.5,4.5}))</f>
        <v/>
      </c>
      <c r="H951" s="12">
        <f>(($B$14*(1+B951)^5*((C951-$B$17)*(1-$B$15)+$B$17-$B$16)*(1+D951)/MAX(E951-D951,0.000001))*$B$21+($B$14*(1+B951)^5*C951*F951)*(1-$B$21))/((1+E951)^4.5)</f>
        <v/>
      </c>
      <c r="I951" s="12">
        <f>G951+H951+$B$18-$B$19</f>
        <v/>
      </c>
      <c r="J951" s="76">
        <f>IF($B$20=0,0,I951/$B$20)</f>
        <v/>
      </c>
    </row>
    <row r="952">
      <c r="A952" s="77" t="n">
        <v>886</v>
      </c>
      <c r="B952" s="78">
        <f>MAX(-0.2,MIN(0.5,_xlfn.NORM.INV(RAND(),$B$4,$B$5)))</f>
        <v/>
      </c>
      <c r="C952" s="78">
        <f>MAX(0.01,MIN(0.6,_xlfn.NORM.INV(RAND(),$B$6,$B$7)))</f>
        <v/>
      </c>
      <c r="D952" s="78">
        <f>MAX(0,MIN(0.05,_xlfn.NORM.INV(RAND(),$B$10,$B$11)))</f>
        <v/>
      </c>
      <c r="E952" s="78">
        <f>MAX(D952+0.01,MAX(0.03,MIN(0.3,_xlfn.NORM.INV(RAND(),$B$8,$B$9))))</f>
        <v/>
      </c>
      <c r="F952" s="79">
        <f>MAX(3,MIN(25,_xlfn.NORM.INV(RAND(),$B$12,$B$13)))</f>
        <v/>
      </c>
      <c r="G952" s="77">
        <f>SUMPRODUCT($B$14*((C952-$B$17)*(1-$B$15)+$B$17-$B$16)*(1+B952)^{1,2,3,4,5}/((1+E952)^{0.5,1.5,2.5,3.5,4.5}))</f>
        <v/>
      </c>
      <c r="H952" s="77">
        <f>(($B$14*(1+B952)^5*((C952-$B$17)*(1-$B$15)+$B$17-$B$16)*(1+D952)/MAX(E952-D952,0.000001))*$B$21+($B$14*(1+B952)^5*C952*F952)*(1-$B$21))/((1+E952)^4.5)</f>
        <v/>
      </c>
      <c r="I952" s="77">
        <f>G952+H952+$B$18-$B$19</f>
        <v/>
      </c>
      <c r="J952" s="80">
        <f>IF($B$20=0,0,I952/$B$20)</f>
        <v/>
      </c>
    </row>
    <row r="953">
      <c r="A953" s="12" t="n">
        <v>887</v>
      </c>
      <c r="B953" s="11">
        <f>MAX(-0.2,MIN(0.5,_xlfn.NORM.INV(RAND(),$B$4,$B$5)))</f>
        <v/>
      </c>
      <c r="C953" s="11">
        <f>MAX(0.01,MIN(0.6,_xlfn.NORM.INV(RAND(),$B$6,$B$7)))</f>
        <v/>
      </c>
      <c r="D953" s="11">
        <f>MAX(0,MIN(0.05,_xlfn.NORM.INV(RAND(),$B$10,$B$11)))</f>
        <v/>
      </c>
      <c r="E953" s="11">
        <f>MAX(D953+0.01,MAX(0.03,MIN(0.3,_xlfn.NORM.INV(RAND(),$B$8,$B$9))))</f>
        <v/>
      </c>
      <c r="F953" s="75">
        <f>MAX(3,MIN(25,_xlfn.NORM.INV(RAND(),$B$12,$B$13)))</f>
        <v/>
      </c>
      <c r="G953" s="12">
        <f>SUMPRODUCT($B$14*((C953-$B$17)*(1-$B$15)+$B$17-$B$16)*(1+B953)^{1,2,3,4,5}/((1+E953)^{0.5,1.5,2.5,3.5,4.5}))</f>
        <v/>
      </c>
      <c r="H953" s="12">
        <f>(($B$14*(1+B953)^5*((C953-$B$17)*(1-$B$15)+$B$17-$B$16)*(1+D953)/MAX(E953-D953,0.000001))*$B$21+($B$14*(1+B953)^5*C953*F953)*(1-$B$21))/((1+E953)^4.5)</f>
        <v/>
      </c>
      <c r="I953" s="12">
        <f>G953+H953+$B$18-$B$19</f>
        <v/>
      </c>
      <c r="J953" s="76">
        <f>IF($B$20=0,0,I953/$B$20)</f>
        <v/>
      </c>
    </row>
    <row r="954">
      <c r="A954" s="77" t="n">
        <v>888</v>
      </c>
      <c r="B954" s="78">
        <f>MAX(-0.2,MIN(0.5,_xlfn.NORM.INV(RAND(),$B$4,$B$5)))</f>
        <v/>
      </c>
      <c r="C954" s="78">
        <f>MAX(0.01,MIN(0.6,_xlfn.NORM.INV(RAND(),$B$6,$B$7)))</f>
        <v/>
      </c>
      <c r="D954" s="78">
        <f>MAX(0,MIN(0.05,_xlfn.NORM.INV(RAND(),$B$10,$B$11)))</f>
        <v/>
      </c>
      <c r="E954" s="78">
        <f>MAX(D954+0.01,MAX(0.03,MIN(0.3,_xlfn.NORM.INV(RAND(),$B$8,$B$9))))</f>
        <v/>
      </c>
      <c r="F954" s="79">
        <f>MAX(3,MIN(25,_xlfn.NORM.INV(RAND(),$B$12,$B$13)))</f>
        <v/>
      </c>
      <c r="G954" s="77">
        <f>SUMPRODUCT($B$14*((C954-$B$17)*(1-$B$15)+$B$17-$B$16)*(1+B954)^{1,2,3,4,5}/((1+E954)^{0.5,1.5,2.5,3.5,4.5}))</f>
        <v/>
      </c>
      <c r="H954" s="77">
        <f>(($B$14*(1+B954)^5*((C954-$B$17)*(1-$B$15)+$B$17-$B$16)*(1+D954)/MAX(E954-D954,0.000001))*$B$21+($B$14*(1+B954)^5*C954*F954)*(1-$B$21))/((1+E954)^4.5)</f>
        <v/>
      </c>
      <c r="I954" s="77">
        <f>G954+H954+$B$18-$B$19</f>
        <v/>
      </c>
      <c r="J954" s="80">
        <f>IF($B$20=0,0,I954/$B$20)</f>
        <v/>
      </c>
    </row>
    <row r="955">
      <c r="A955" s="12" t="n">
        <v>889</v>
      </c>
      <c r="B955" s="11">
        <f>MAX(-0.2,MIN(0.5,_xlfn.NORM.INV(RAND(),$B$4,$B$5)))</f>
        <v/>
      </c>
      <c r="C955" s="11">
        <f>MAX(0.01,MIN(0.6,_xlfn.NORM.INV(RAND(),$B$6,$B$7)))</f>
        <v/>
      </c>
      <c r="D955" s="11">
        <f>MAX(0,MIN(0.05,_xlfn.NORM.INV(RAND(),$B$10,$B$11)))</f>
        <v/>
      </c>
      <c r="E955" s="11">
        <f>MAX(D955+0.01,MAX(0.03,MIN(0.3,_xlfn.NORM.INV(RAND(),$B$8,$B$9))))</f>
        <v/>
      </c>
      <c r="F955" s="75">
        <f>MAX(3,MIN(25,_xlfn.NORM.INV(RAND(),$B$12,$B$13)))</f>
        <v/>
      </c>
      <c r="G955" s="12">
        <f>SUMPRODUCT($B$14*((C955-$B$17)*(1-$B$15)+$B$17-$B$16)*(1+B955)^{1,2,3,4,5}/((1+E955)^{0.5,1.5,2.5,3.5,4.5}))</f>
        <v/>
      </c>
      <c r="H955" s="12">
        <f>(($B$14*(1+B955)^5*((C955-$B$17)*(1-$B$15)+$B$17-$B$16)*(1+D955)/MAX(E955-D955,0.000001))*$B$21+($B$14*(1+B955)^5*C955*F955)*(1-$B$21))/((1+E955)^4.5)</f>
        <v/>
      </c>
      <c r="I955" s="12">
        <f>G955+H955+$B$18-$B$19</f>
        <v/>
      </c>
      <c r="J955" s="76">
        <f>IF($B$20=0,0,I955/$B$20)</f>
        <v/>
      </c>
    </row>
    <row r="956">
      <c r="A956" s="77" t="n">
        <v>890</v>
      </c>
      <c r="B956" s="78">
        <f>MAX(-0.2,MIN(0.5,_xlfn.NORM.INV(RAND(),$B$4,$B$5)))</f>
        <v/>
      </c>
      <c r="C956" s="78">
        <f>MAX(0.01,MIN(0.6,_xlfn.NORM.INV(RAND(),$B$6,$B$7)))</f>
        <v/>
      </c>
      <c r="D956" s="78">
        <f>MAX(0,MIN(0.05,_xlfn.NORM.INV(RAND(),$B$10,$B$11)))</f>
        <v/>
      </c>
      <c r="E956" s="78">
        <f>MAX(D956+0.01,MAX(0.03,MIN(0.3,_xlfn.NORM.INV(RAND(),$B$8,$B$9))))</f>
        <v/>
      </c>
      <c r="F956" s="79">
        <f>MAX(3,MIN(25,_xlfn.NORM.INV(RAND(),$B$12,$B$13)))</f>
        <v/>
      </c>
      <c r="G956" s="77">
        <f>SUMPRODUCT($B$14*((C956-$B$17)*(1-$B$15)+$B$17-$B$16)*(1+B956)^{1,2,3,4,5}/((1+E956)^{0.5,1.5,2.5,3.5,4.5}))</f>
        <v/>
      </c>
      <c r="H956" s="77">
        <f>(($B$14*(1+B956)^5*((C956-$B$17)*(1-$B$15)+$B$17-$B$16)*(1+D956)/MAX(E956-D956,0.000001))*$B$21+($B$14*(1+B956)^5*C956*F956)*(1-$B$21))/((1+E956)^4.5)</f>
        <v/>
      </c>
      <c r="I956" s="77">
        <f>G956+H956+$B$18-$B$19</f>
        <v/>
      </c>
      <c r="J956" s="80">
        <f>IF($B$20=0,0,I956/$B$20)</f>
        <v/>
      </c>
    </row>
    <row r="957">
      <c r="A957" s="12" t="n">
        <v>891</v>
      </c>
      <c r="B957" s="11">
        <f>MAX(-0.2,MIN(0.5,_xlfn.NORM.INV(RAND(),$B$4,$B$5)))</f>
        <v/>
      </c>
      <c r="C957" s="11">
        <f>MAX(0.01,MIN(0.6,_xlfn.NORM.INV(RAND(),$B$6,$B$7)))</f>
        <v/>
      </c>
      <c r="D957" s="11">
        <f>MAX(0,MIN(0.05,_xlfn.NORM.INV(RAND(),$B$10,$B$11)))</f>
        <v/>
      </c>
      <c r="E957" s="11">
        <f>MAX(D957+0.01,MAX(0.03,MIN(0.3,_xlfn.NORM.INV(RAND(),$B$8,$B$9))))</f>
        <v/>
      </c>
      <c r="F957" s="75">
        <f>MAX(3,MIN(25,_xlfn.NORM.INV(RAND(),$B$12,$B$13)))</f>
        <v/>
      </c>
      <c r="G957" s="12">
        <f>SUMPRODUCT($B$14*((C957-$B$17)*(1-$B$15)+$B$17-$B$16)*(1+B957)^{1,2,3,4,5}/((1+E957)^{0.5,1.5,2.5,3.5,4.5}))</f>
        <v/>
      </c>
      <c r="H957" s="12">
        <f>(($B$14*(1+B957)^5*((C957-$B$17)*(1-$B$15)+$B$17-$B$16)*(1+D957)/MAX(E957-D957,0.000001))*$B$21+($B$14*(1+B957)^5*C957*F957)*(1-$B$21))/((1+E957)^4.5)</f>
        <v/>
      </c>
      <c r="I957" s="12">
        <f>G957+H957+$B$18-$B$19</f>
        <v/>
      </c>
      <c r="J957" s="76">
        <f>IF($B$20=0,0,I957/$B$20)</f>
        <v/>
      </c>
    </row>
    <row r="958">
      <c r="A958" s="77" t="n">
        <v>892</v>
      </c>
      <c r="B958" s="78">
        <f>MAX(-0.2,MIN(0.5,_xlfn.NORM.INV(RAND(),$B$4,$B$5)))</f>
        <v/>
      </c>
      <c r="C958" s="78">
        <f>MAX(0.01,MIN(0.6,_xlfn.NORM.INV(RAND(),$B$6,$B$7)))</f>
        <v/>
      </c>
      <c r="D958" s="78">
        <f>MAX(0,MIN(0.05,_xlfn.NORM.INV(RAND(),$B$10,$B$11)))</f>
        <v/>
      </c>
      <c r="E958" s="78">
        <f>MAX(D958+0.01,MAX(0.03,MIN(0.3,_xlfn.NORM.INV(RAND(),$B$8,$B$9))))</f>
        <v/>
      </c>
      <c r="F958" s="79">
        <f>MAX(3,MIN(25,_xlfn.NORM.INV(RAND(),$B$12,$B$13)))</f>
        <v/>
      </c>
      <c r="G958" s="77">
        <f>SUMPRODUCT($B$14*((C958-$B$17)*(1-$B$15)+$B$17-$B$16)*(1+B958)^{1,2,3,4,5}/((1+E958)^{0.5,1.5,2.5,3.5,4.5}))</f>
        <v/>
      </c>
      <c r="H958" s="77">
        <f>(($B$14*(1+B958)^5*((C958-$B$17)*(1-$B$15)+$B$17-$B$16)*(1+D958)/MAX(E958-D958,0.000001))*$B$21+($B$14*(1+B958)^5*C958*F958)*(1-$B$21))/((1+E958)^4.5)</f>
        <v/>
      </c>
      <c r="I958" s="77">
        <f>G958+H958+$B$18-$B$19</f>
        <v/>
      </c>
      <c r="J958" s="80">
        <f>IF($B$20=0,0,I958/$B$20)</f>
        <v/>
      </c>
    </row>
    <row r="959">
      <c r="A959" s="12" t="n">
        <v>893</v>
      </c>
      <c r="B959" s="11">
        <f>MAX(-0.2,MIN(0.5,_xlfn.NORM.INV(RAND(),$B$4,$B$5)))</f>
        <v/>
      </c>
      <c r="C959" s="11">
        <f>MAX(0.01,MIN(0.6,_xlfn.NORM.INV(RAND(),$B$6,$B$7)))</f>
        <v/>
      </c>
      <c r="D959" s="11">
        <f>MAX(0,MIN(0.05,_xlfn.NORM.INV(RAND(),$B$10,$B$11)))</f>
        <v/>
      </c>
      <c r="E959" s="11">
        <f>MAX(D959+0.01,MAX(0.03,MIN(0.3,_xlfn.NORM.INV(RAND(),$B$8,$B$9))))</f>
        <v/>
      </c>
      <c r="F959" s="75">
        <f>MAX(3,MIN(25,_xlfn.NORM.INV(RAND(),$B$12,$B$13)))</f>
        <v/>
      </c>
      <c r="G959" s="12">
        <f>SUMPRODUCT($B$14*((C959-$B$17)*(1-$B$15)+$B$17-$B$16)*(1+B959)^{1,2,3,4,5}/((1+E959)^{0.5,1.5,2.5,3.5,4.5}))</f>
        <v/>
      </c>
      <c r="H959" s="12">
        <f>(($B$14*(1+B959)^5*((C959-$B$17)*(1-$B$15)+$B$17-$B$16)*(1+D959)/MAX(E959-D959,0.000001))*$B$21+($B$14*(1+B959)^5*C959*F959)*(1-$B$21))/((1+E959)^4.5)</f>
        <v/>
      </c>
      <c r="I959" s="12">
        <f>G959+H959+$B$18-$B$19</f>
        <v/>
      </c>
      <c r="J959" s="76">
        <f>IF($B$20=0,0,I959/$B$20)</f>
        <v/>
      </c>
    </row>
    <row r="960">
      <c r="A960" s="77" t="n">
        <v>894</v>
      </c>
      <c r="B960" s="78">
        <f>MAX(-0.2,MIN(0.5,_xlfn.NORM.INV(RAND(),$B$4,$B$5)))</f>
        <v/>
      </c>
      <c r="C960" s="78">
        <f>MAX(0.01,MIN(0.6,_xlfn.NORM.INV(RAND(),$B$6,$B$7)))</f>
        <v/>
      </c>
      <c r="D960" s="78">
        <f>MAX(0,MIN(0.05,_xlfn.NORM.INV(RAND(),$B$10,$B$11)))</f>
        <v/>
      </c>
      <c r="E960" s="78">
        <f>MAX(D960+0.01,MAX(0.03,MIN(0.3,_xlfn.NORM.INV(RAND(),$B$8,$B$9))))</f>
        <v/>
      </c>
      <c r="F960" s="79">
        <f>MAX(3,MIN(25,_xlfn.NORM.INV(RAND(),$B$12,$B$13)))</f>
        <v/>
      </c>
      <c r="G960" s="77">
        <f>SUMPRODUCT($B$14*((C960-$B$17)*(1-$B$15)+$B$17-$B$16)*(1+B960)^{1,2,3,4,5}/((1+E960)^{0.5,1.5,2.5,3.5,4.5}))</f>
        <v/>
      </c>
      <c r="H960" s="77">
        <f>(($B$14*(1+B960)^5*((C960-$B$17)*(1-$B$15)+$B$17-$B$16)*(1+D960)/MAX(E960-D960,0.000001))*$B$21+($B$14*(1+B960)^5*C960*F960)*(1-$B$21))/((1+E960)^4.5)</f>
        <v/>
      </c>
      <c r="I960" s="77">
        <f>G960+H960+$B$18-$B$19</f>
        <v/>
      </c>
      <c r="J960" s="80">
        <f>IF($B$20=0,0,I960/$B$20)</f>
        <v/>
      </c>
    </row>
    <row r="961">
      <c r="A961" s="12" t="n">
        <v>895</v>
      </c>
      <c r="B961" s="11">
        <f>MAX(-0.2,MIN(0.5,_xlfn.NORM.INV(RAND(),$B$4,$B$5)))</f>
        <v/>
      </c>
      <c r="C961" s="11">
        <f>MAX(0.01,MIN(0.6,_xlfn.NORM.INV(RAND(),$B$6,$B$7)))</f>
        <v/>
      </c>
      <c r="D961" s="11">
        <f>MAX(0,MIN(0.05,_xlfn.NORM.INV(RAND(),$B$10,$B$11)))</f>
        <v/>
      </c>
      <c r="E961" s="11">
        <f>MAX(D961+0.01,MAX(0.03,MIN(0.3,_xlfn.NORM.INV(RAND(),$B$8,$B$9))))</f>
        <v/>
      </c>
      <c r="F961" s="75">
        <f>MAX(3,MIN(25,_xlfn.NORM.INV(RAND(),$B$12,$B$13)))</f>
        <v/>
      </c>
      <c r="G961" s="12">
        <f>SUMPRODUCT($B$14*((C961-$B$17)*(1-$B$15)+$B$17-$B$16)*(1+B961)^{1,2,3,4,5}/((1+E961)^{0.5,1.5,2.5,3.5,4.5}))</f>
        <v/>
      </c>
      <c r="H961" s="12">
        <f>(($B$14*(1+B961)^5*((C961-$B$17)*(1-$B$15)+$B$17-$B$16)*(1+D961)/MAX(E961-D961,0.000001))*$B$21+($B$14*(1+B961)^5*C961*F961)*(1-$B$21))/((1+E961)^4.5)</f>
        <v/>
      </c>
      <c r="I961" s="12">
        <f>G961+H961+$B$18-$B$19</f>
        <v/>
      </c>
      <c r="J961" s="76">
        <f>IF($B$20=0,0,I961/$B$20)</f>
        <v/>
      </c>
    </row>
    <row r="962">
      <c r="A962" s="77" t="n">
        <v>896</v>
      </c>
      <c r="B962" s="78">
        <f>MAX(-0.2,MIN(0.5,_xlfn.NORM.INV(RAND(),$B$4,$B$5)))</f>
        <v/>
      </c>
      <c r="C962" s="78">
        <f>MAX(0.01,MIN(0.6,_xlfn.NORM.INV(RAND(),$B$6,$B$7)))</f>
        <v/>
      </c>
      <c r="D962" s="78">
        <f>MAX(0,MIN(0.05,_xlfn.NORM.INV(RAND(),$B$10,$B$11)))</f>
        <v/>
      </c>
      <c r="E962" s="78">
        <f>MAX(D962+0.01,MAX(0.03,MIN(0.3,_xlfn.NORM.INV(RAND(),$B$8,$B$9))))</f>
        <v/>
      </c>
      <c r="F962" s="79">
        <f>MAX(3,MIN(25,_xlfn.NORM.INV(RAND(),$B$12,$B$13)))</f>
        <v/>
      </c>
      <c r="G962" s="77">
        <f>SUMPRODUCT($B$14*((C962-$B$17)*(1-$B$15)+$B$17-$B$16)*(1+B962)^{1,2,3,4,5}/((1+E962)^{0.5,1.5,2.5,3.5,4.5}))</f>
        <v/>
      </c>
      <c r="H962" s="77">
        <f>(($B$14*(1+B962)^5*((C962-$B$17)*(1-$B$15)+$B$17-$B$16)*(1+D962)/MAX(E962-D962,0.000001))*$B$21+($B$14*(1+B962)^5*C962*F962)*(1-$B$21))/((1+E962)^4.5)</f>
        <v/>
      </c>
      <c r="I962" s="77">
        <f>G962+H962+$B$18-$B$19</f>
        <v/>
      </c>
      <c r="J962" s="80">
        <f>IF($B$20=0,0,I962/$B$20)</f>
        <v/>
      </c>
    </row>
    <row r="963">
      <c r="A963" s="12" t="n">
        <v>897</v>
      </c>
      <c r="B963" s="11">
        <f>MAX(-0.2,MIN(0.5,_xlfn.NORM.INV(RAND(),$B$4,$B$5)))</f>
        <v/>
      </c>
      <c r="C963" s="11">
        <f>MAX(0.01,MIN(0.6,_xlfn.NORM.INV(RAND(),$B$6,$B$7)))</f>
        <v/>
      </c>
      <c r="D963" s="11">
        <f>MAX(0,MIN(0.05,_xlfn.NORM.INV(RAND(),$B$10,$B$11)))</f>
        <v/>
      </c>
      <c r="E963" s="11">
        <f>MAX(D963+0.01,MAX(0.03,MIN(0.3,_xlfn.NORM.INV(RAND(),$B$8,$B$9))))</f>
        <v/>
      </c>
      <c r="F963" s="75">
        <f>MAX(3,MIN(25,_xlfn.NORM.INV(RAND(),$B$12,$B$13)))</f>
        <v/>
      </c>
      <c r="G963" s="12">
        <f>SUMPRODUCT($B$14*((C963-$B$17)*(1-$B$15)+$B$17-$B$16)*(1+B963)^{1,2,3,4,5}/((1+E963)^{0.5,1.5,2.5,3.5,4.5}))</f>
        <v/>
      </c>
      <c r="H963" s="12">
        <f>(($B$14*(1+B963)^5*((C963-$B$17)*(1-$B$15)+$B$17-$B$16)*(1+D963)/MAX(E963-D963,0.000001))*$B$21+($B$14*(1+B963)^5*C963*F963)*(1-$B$21))/((1+E963)^4.5)</f>
        <v/>
      </c>
      <c r="I963" s="12">
        <f>G963+H963+$B$18-$B$19</f>
        <v/>
      </c>
      <c r="J963" s="76">
        <f>IF($B$20=0,0,I963/$B$20)</f>
        <v/>
      </c>
    </row>
    <row r="964">
      <c r="A964" s="77" t="n">
        <v>898</v>
      </c>
      <c r="B964" s="78">
        <f>MAX(-0.2,MIN(0.5,_xlfn.NORM.INV(RAND(),$B$4,$B$5)))</f>
        <v/>
      </c>
      <c r="C964" s="78">
        <f>MAX(0.01,MIN(0.6,_xlfn.NORM.INV(RAND(),$B$6,$B$7)))</f>
        <v/>
      </c>
      <c r="D964" s="78">
        <f>MAX(0,MIN(0.05,_xlfn.NORM.INV(RAND(),$B$10,$B$11)))</f>
        <v/>
      </c>
      <c r="E964" s="78">
        <f>MAX(D964+0.01,MAX(0.03,MIN(0.3,_xlfn.NORM.INV(RAND(),$B$8,$B$9))))</f>
        <v/>
      </c>
      <c r="F964" s="79">
        <f>MAX(3,MIN(25,_xlfn.NORM.INV(RAND(),$B$12,$B$13)))</f>
        <v/>
      </c>
      <c r="G964" s="77">
        <f>SUMPRODUCT($B$14*((C964-$B$17)*(1-$B$15)+$B$17-$B$16)*(1+B964)^{1,2,3,4,5}/((1+E964)^{0.5,1.5,2.5,3.5,4.5}))</f>
        <v/>
      </c>
      <c r="H964" s="77">
        <f>(($B$14*(1+B964)^5*((C964-$B$17)*(1-$B$15)+$B$17-$B$16)*(1+D964)/MAX(E964-D964,0.000001))*$B$21+($B$14*(1+B964)^5*C964*F964)*(1-$B$21))/((1+E964)^4.5)</f>
        <v/>
      </c>
      <c r="I964" s="77">
        <f>G964+H964+$B$18-$B$19</f>
        <v/>
      </c>
      <c r="J964" s="80">
        <f>IF($B$20=0,0,I964/$B$20)</f>
        <v/>
      </c>
    </row>
    <row r="965">
      <c r="A965" s="12" t="n">
        <v>899</v>
      </c>
      <c r="B965" s="11">
        <f>MAX(-0.2,MIN(0.5,_xlfn.NORM.INV(RAND(),$B$4,$B$5)))</f>
        <v/>
      </c>
      <c r="C965" s="11">
        <f>MAX(0.01,MIN(0.6,_xlfn.NORM.INV(RAND(),$B$6,$B$7)))</f>
        <v/>
      </c>
      <c r="D965" s="11">
        <f>MAX(0,MIN(0.05,_xlfn.NORM.INV(RAND(),$B$10,$B$11)))</f>
        <v/>
      </c>
      <c r="E965" s="11">
        <f>MAX(D965+0.01,MAX(0.03,MIN(0.3,_xlfn.NORM.INV(RAND(),$B$8,$B$9))))</f>
        <v/>
      </c>
      <c r="F965" s="75">
        <f>MAX(3,MIN(25,_xlfn.NORM.INV(RAND(),$B$12,$B$13)))</f>
        <v/>
      </c>
      <c r="G965" s="12">
        <f>SUMPRODUCT($B$14*((C965-$B$17)*(1-$B$15)+$B$17-$B$16)*(1+B965)^{1,2,3,4,5}/((1+E965)^{0.5,1.5,2.5,3.5,4.5}))</f>
        <v/>
      </c>
      <c r="H965" s="12">
        <f>(($B$14*(1+B965)^5*((C965-$B$17)*(1-$B$15)+$B$17-$B$16)*(1+D965)/MAX(E965-D965,0.000001))*$B$21+($B$14*(1+B965)^5*C965*F965)*(1-$B$21))/((1+E965)^4.5)</f>
        <v/>
      </c>
      <c r="I965" s="12">
        <f>G965+H965+$B$18-$B$19</f>
        <v/>
      </c>
      <c r="J965" s="76">
        <f>IF($B$20=0,0,I965/$B$20)</f>
        <v/>
      </c>
    </row>
    <row r="966">
      <c r="A966" s="77" t="n">
        <v>900</v>
      </c>
      <c r="B966" s="78">
        <f>MAX(-0.2,MIN(0.5,_xlfn.NORM.INV(RAND(),$B$4,$B$5)))</f>
        <v/>
      </c>
      <c r="C966" s="78">
        <f>MAX(0.01,MIN(0.6,_xlfn.NORM.INV(RAND(),$B$6,$B$7)))</f>
        <v/>
      </c>
      <c r="D966" s="78">
        <f>MAX(0,MIN(0.05,_xlfn.NORM.INV(RAND(),$B$10,$B$11)))</f>
        <v/>
      </c>
      <c r="E966" s="78">
        <f>MAX(D966+0.01,MAX(0.03,MIN(0.3,_xlfn.NORM.INV(RAND(),$B$8,$B$9))))</f>
        <v/>
      </c>
      <c r="F966" s="79">
        <f>MAX(3,MIN(25,_xlfn.NORM.INV(RAND(),$B$12,$B$13)))</f>
        <v/>
      </c>
      <c r="G966" s="77">
        <f>SUMPRODUCT($B$14*((C966-$B$17)*(1-$B$15)+$B$17-$B$16)*(1+B966)^{1,2,3,4,5}/((1+E966)^{0.5,1.5,2.5,3.5,4.5}))</f>
        <v/>
      </c>
      <c r="H966" s="77">
        <f>(($B$14*(1+B966)^5*((C966-$B$17)*(1-$B$15)+$B$17-$B$16)*(1+D966)/MAX(E966-D966,0.000001))*$B$21+($B$14*(1+B966)^5*C966*F966)*(1-$B$21))/((1+E966)^4.5)</f>
        <v/>
      </c>
      <c r="I966" s="77">
        <f>G966+H966+$B$18-$B$19</f>
        <v/>
      </c>
      <c r="J966" s="80">
        <f>IF($B$20=0,0,I966/$B$20)</f>
        <v/>
      </c>
    </row>
    <row r="967">
      <c r="A967" s="12" t="n">
        <v>901</v>
      </c>
      <c r="B967" s="11">
        <f>MAX(-0.2,MIN(0.5,_xlfn.NORM.INV(RAND(),$B$4,$B$5)))</f>
        <v/>
      </c>
      <c r="C967" s="11">
        <f>MAX(0.01,MIN(0.6,_xlfn.NORM.INV(RAND(),$B$6,$B$7)))</f>
        <v/>
      </c>
      <c r="D967" s="11">
        <f>MAX(0,MIN(0.05,_xlfn.NORM.INV(RAND(),$B$10,$B$11)))</f>
        <v/>
      </c>
      <c r="E967" s="11">
        <f>MAX(D967+0.01,MAX(0.03,MIN(0.3,_xlfn.NORM.INV(RAND(),$B$8,$B$9))))</f>
        <v/>
      </c>
      <c r="F967" s="75">
        <f>MAX(3,MIN(25,_xlfn.NORM.INV(RAND(),$B$12,$B$13)))</f>
        <v/>
      </c>
      <c r="G967" s="12">
        <f>SUMPRODUCT($B$14*((C967-$B$17)*(1-$B$15)+$B$17-$B$16)*(1+B967)^{1,2,3,4,5}/((1+E967)^{0.5,1.5,2.5,3.5,4.5}))</f>
        <v/>
      </c>
      <c r="H967" s="12">
        <f>(($B$14*(1+B967)^5*((C967-$B$17)*(1-$B$15)+$B$17-$B$16)*(1+D967)/MAX(E967-D967,0.000001))*$B$21+($B$14*(1+B967)^5*C967*F967)*(1-$B$21))/((1+E967)^4.5)</f>
        <v/>
      </c>
      <c r="I967" s="12">
        <f>G967+H967+$B$18-$B$19</f>
        <v/>
      </c>
      <c r="J967" s="76">
        <f>IF($B$20=0,0,I967/$B$20)</f>
        <v/>
      </c>
    </row>
    <row r="968">
      <c r="A968" s="77" t="n">
        <v>902</v>
      </c>
      <c r="B968" s="78">
        <f>MAX(-0.2,MIN(0.5,_xlfn.NORM.INV(RAND(),$B$4,$B$5)))</f>
        <v/>
      </c>
      <c r="C968" s="78">
        <f>MAX(0.01,MIN(0.6,_xlfn.NORM.INV(RAND(),$B$6,$B$7)))</f>
        <v/>
      </c>
      <c r="D968" s="78">
        <f>MAX(0,MIN(0.05,_xlfn.NORM.INV(RAND(),$B$10,$B$11)))</f>
        <v/>
      </c>
      <c r="E968" s="78">
        <f>MAX(D968+0.01,MAX(0.03,MIN(0.3,_xlfn.NORM.INV(RAND(),$B$8,$B$9))))</f>
        <v/>
      </c>
      <c r="F968" s="79">
        <f>MAX(3,MIN(25,_xlfn.NORM.INV(RAND(),$B$12,$B$13)))</f>
        <v/>
      </c>
      <c r="G968" s="77">
        <f>SUMPRODUCT($B$14*((C968-$B$17)*(1-$B$15)+$B$17-$B$16)*(1+B968)^{1,2,3,4,5}/((1+E968)^{0.5,1.5,2.5,3.5,4.5}))</f>
        <v/>
      </c>
      <c r="H968" s="77">
        <f>(($B$14*(1+B968)^5*((C968-$B$17)*(1-$B$15)+$B$17-$B$16)*(1+D968)/MAX(E968-D968,0.000001))*$B$21+($B$14*(1+B968)^5*C968*F968)*(1-$B$21))/((1+E968)^4.5)</f>
        <v/>
      </c>
      <c r="I968" s="77">
        <f>G968+H968+$B$18-$B$19</f>
        <v/>
      </c>
      <c r="J968" s="80">
        <f>IF($B$20=0,0,I968/$B$20)</f>
        <v/>
      </c>
    </row>
    <row r="969">
      <c r="A969" s="12" t="n">
        <v>903</v>
      </c>
      <c r="B969" s="11">
        <f>MAX(-0.2,MIN(0.5,_xlfn.NORM.INV(RAND(),$B$4,$B$5)))</f>
        <v/>
      </c>
      <c r="C969" s="11">
        <f>MAX(0.01,MIN(0.6,_xlfn.NORM.INV(RAND(),$B$6,$B$7)))</f>
        <v/>
      </c>
      <c r="D969" s="11">
        <f>MAX(0,MIN(0.05,_xlfn.NORM.INV(RAND(),$B$10,$B$11)))</f>
        <v/>
      </c>
      <c r="E969" s="11">
        <f>MAX(D969+0.01,MAX(0.03,MIN(0.3,_xlfn.NORM.INV(RAND(),$B$8,$B$9))))</f>
        <v/>
      </c>
      <c r="F969" s="75">
        <f>MAX(3,MIN(25,_xlfn.NORM.INV(RAND(),$B$12,$B$13)))</f>
        <v/>
      </c>
      <c r="G969" s="12">
        <f>SUMPRODUCT($B$14*((C969-$B$17)*(1-$B$15)+$B$17-$B$16)*(1+B969)^{1,2,3,4,5}/((1+E969)^{0.5,1.5,2.5,3.5,4.5}))</f>
        <v/>
      </c>
      <c r="H969" s="12">
        <f>(($B$14*(1+B969)^5*((C969-$B$17)*(1-$B$15)+$B$17-$B$16)*(1+D969)/MAX(E969-D969,0.000001))*$B$21+($B$14*(1+B969)^5*C969*F969)*(1-$B$21))/((1+E969)^4.5)</f>
        <v/>
      </c>
      <c r="I969" s="12">
        <f>G969+H969+$B$18-$B$19</f>
        <v/>
      </c>
      <c r="J969" s="76">
        <f>IF($B$20=0,0,I969/$B$20)</f>
        <v/>
      </c>
    </row>
    <row r="970">
      <c r="A970" s="77" t="n">
        <v>904</v>
      </c>
      <c r="B970" s="78">
        <f>MAX(-0.2,MIN(0.5,_xlfn.NORM.INV(RAND(),$B$4,$B$5)))</f>
        <v/>
      </c>
      <c r="C970" s="78">
        <f>MAX(0.01,MIN(0.6,_xlfn.NORM.INV(RAND(),$B$6,$B$7)))</f>
        <v/>
      </c>
      <c r="D970" s="78">
        <f>MAX(0,MIN(0.05,_xlfn.NORM.INV(RAND(),$B$10,$B$11)))</f>
        <v/>
      </c>
      <c r="E970" s="78">
        <f>MAX(D970+0.01,MAX(0.03,MIN(0.3,_xlfn.NORM.INV(RAND(),$B$8,$B$9))))</f>
        <v/>
      </c>
      <c r="F970" s="79">
        <f>MAX(3,MIN(25,_xlfn.NORM.INV(RAND(),$B$12,$B$13)))</f>
        <v/>
      </c>
      <c r="G970" s="77">
        <f>SUMPRODUCT($B$14*((C970-$B$17)*(1-$B$15)+$B$17-$B$16)*(1+B970)^{1,2,3,4,5}/((1+E970)^{0.5,1.5,2.5,3.5,4.5}))</f>
        <v/>
      </c>
      <c r="H970" s="77">
        <f>(($B$14*(1+B970)^5*((C970-$B$17)*(1-$B$15)+$B$17-$B$16)*(1+D970)/MAX(E970-D970,0.000001))*$B$21+($B$14*(1+B970)^5*C970*F970)*(1-$B$21))/((1+E970)^4.5)</f>
        <v/>
      </c>
      <c r="I970" s="77">
        <f>G970+H970+$B$18-$B$19</f>
        <v/>
      </c>
      <c r="J970" s="80">
        <f>IF($B$20=0,0,I970/$B$20)</f>
        <v/>
      </c>
    </row>
    <row r="971">
      <c r="A971" s="12" t="n">
        <v>905</v>
      </c>
      <c r="B971" s="11">
        <f>MAX(-0.2,MIN(0.5,_xlfn.NORM.INV(RAND(),$B$4,$B$5)))</f>
        <v/>
      </c>
      <c r="C971" s="11">
        <f>MAX(0.01,MIN(0.6,_xlfn.NORM.INV(RAND(),$B$6,$B$7)))</f>
        <v/>
      </c>
      <c r="D971" s="11">
        <f>MAX(0,MIN(0.05,_xlfn.NORM.INV(RAND(),$B$10,$B$11)))</f>
        <v/>
      </c>
      <c r="E971" s="11">
        <f>MAX(D971+0.01,MAX(0.03,MIN(0.3,_xlfn.NORM.INV(RAND(),$B$8,$B$9))))</f>
        <v/>
      </c>
      <c r="F971" s="75">
        <f>MAX(3,MIN(25,_xlfn.NORM.INV(RAND(),$B$12,$B$13)))</f>
        <v/>
      </c>
      <c r="G971" s="12">
        <f>SUMPRODUCT($B$14*((C971-$B$17)*(1-$B$15)+$B$17-$B$16)*(1+B971)^{1,2,3,4,5}/((1+E971)^{0.5,1.5,2.5,3.5,4.5}))</f>
        <v/>
      </c>
      <c r="H971" s="12">
        <f>(($B$14*(1+B971)^5*((C971-$B$17)*(1-$B$15)+$B$17-$B$16)*(1+D971)/MAX(E971-D971,0.000001))*$B$21+($B$14*(1+B971)^5*C971*F971)*(1-$B$21))/((1+E971)^4.5)</f>
        <v/>
      </c>
      <c r="I971" s="12">
        <f>G971+H971+$B$18-$B$19</f>
        <v/>
      </c>
      <c r="J971" s="76">
        <f>IF($B$20=0,0,I971/$B$20)</f>
        <v/>
      </c>
    </row>
    <row r="972">
      <c r="A972" s="77" t="n">
        <v>906</v>
      </c>
      <c r="B972" s="78">
        <f>MAX(-0.2,MIN(0.5,_xlfn.NORM.INV(RAND(),$B$4,$B$5)))</f>
        <v/>
      </c>
      <c r="C972" s="78">
        <f>MAX(0.01,MIN(0.6,_xlfn.NORM.INV(RAND(),$B$6,$B$7)))</f>
        <v/>
      </c>
      <c r="D972" s="78">
        <f>MAX(0,MIN(0.05,_xlfn.NORM.INV(RAND(),$B$10,$B$11)))</f>
        <v/>
      </c>
      <c r="E972" s="78">
        <f>MAX(D972+0.01,MAX(0.03,MIN(0.3,_xlfn.NORM.INV(RAND(),$B$8,$B$9))))</f>
        <v/>
      </c>
      <c r="F972" s="79">
        <f>MAX(3,MIN(25,_xlfn.NORM.INV(RAND(),$B$12,$B$13)))</f>
        <v/>
      </c>
      <c r="G972" s="77">
        <f>SUMPRODUCT($B$14*((C972-$B$17)*(1-$B$15)+$B$17-$B$16)*(1+B972)^{1,2,3,4,5}/((1+E972)^{0.5,1.5,2.5,3.5,4.5}))</f>
        <v/>
      </c>
      <c r="H972" s="77">
        <f>(($B$14*(1+B972)^5*((C972-$B$17)*(1-$B$15)+$B$17-$B$16)*(1+D972)/MAX(E972-D972,0.000001))*$B$21+($B$14*(1+B972)^5*C972*F972)*(1-$B$21))/((1+E972)^4.5)</f>
        <v/>
      </c>
      <c r="I972" s="77">
        <f>G972+H972+$B$18-$B$19</f>
        <v/>
      </c>
      <c r="J972" s="80">
        <f>IF($B$20=0,0,I972/$B$20)</f>
        <v/>
      </c>
    </row>
    <row r="973">
      <c r="A973" s="12" t="n">
        <v>907</v>
      </c>
      <c r="B973" s="11">
        <f>MAX(-0.2,MIN(0.5,_xlfn.NORM.INV(RAND(),$B$4,$B$5)))</f>
        <v/>
      </c>
      <c r="C973" s="11">
        <f>MAX(0.01,MIN(0.6,_xlfn.NORM.INV(RAND(),$B$6,$B$7)))</f>
        <v/>
      </c>
      <c r="D973" s="11">
        <f>MAX(0,MIN(0.05,_xlfn.NORM.INV(RAND(),$B$10,$B$11)))</f>
        <v/>
      </c>
      <c r="E973" s="11">
        <f>MAX(D973+0.01,MAX(0.03,MIN(0.3,_xlfn.NORM.INV(RAND(),$B$8,$B$9))))</f>
        <v/>
      </c>
      <c r="F973" s="75">
        <f>MAX(3,MIN(25,_xlfn.NORM.INV(RAND(),$B$12,$B$13)))</f>
        <v/>
      </c>
      <c r="G973" s="12">
        <f>SUMPRODUCT($B$14*((C973-$B$17)*(1-$B$15)+$B$17-$B$16)*(1+B973)^{1,2,3,4,5}/((1+E973)^{0.5,1.5,2.5,3.5,4.5}))</f>
        <v/>
      </c>
      <c r="H973" s="12">
        <f>(($B$14*(1+B973)^5*((C973-$B$17)*(1-$B$15)+$B$17-$B$16)*(1+D973)/MAX(E973-D973,0.000001))*$B$21+($B$14*(1+B973)^5*C973*F973)*(1-$B$21))/((1+E973)^4.5)</f>
        <v/>
      </c>
      <c r="I973" s="12">
        <f>G973+H973+$B$18-$B$19</f>
        <v/>
      </c>
      <c r="J973" s="76">
        <f>IF($B$20=0,0,I973/$B$20)</f>
        <v/>
      </c>
    </row>
    <row r="974">
      <c r="A974" s="77" t="n">
        <v>908</v>
      </c>
      <c r="B974" s="78">
        <f>MAX(-0.2,MIN(0.5,_xlfn.NORM.INV(RAND(),$B$4,$B$5)))</f>
        <v/>
      </c>
      <c r="C974" s="78">
        <f>MAX(0.01,MIN(0.6,_xlfn.NORM.INV(RAND(),$B$6,$B$7)))</f>
        <v/>
      </c>
      <c r="D974" s="78">
        <f>MAX(0,MIN(0.05,_xlfn.NORM.INV(RAND(),$B$10,$B$11)))</f>
        <v/>
      </c>
      <c r="E974" s="78">
        <f>MAX(D974+0.01,MAX(0.03,MIN(0.3,_xlfn.NORM.INV(RAND(),$B$8,$B$9))))</f>
        <v/>
      </c>
      <c r="F974" s="79">
        <f>MAX(3,MIN(25,_xlfn.NORM.INV(RAND(),$B$12,$B$13)))</f>
        <v/>
      </c>
      <c r="G974" s="77">
        <f>SUMPRODUCT($B$14*((C974-$B$17)*(1-$B$15)+$B$17-$B$16)*(1+B974)^{1,2,3,4,5}/((1+E974)^{0.5,1.5,2.5,3.5,4.5}))</f>
        <v/>
      </c>
      <c r="H974" s="77">
        <f>(($B$14*(1+B974)^5*((C974-$B$17)*(1-$B$15)+$B$17-$B$16)*(1+D974)/MAX(E974-D974,0.000001))*$B$21+($B$14*(1+B974)^5*C974*F974)*(1-$B$21))/((1+E974)^4.5)</f>
        <v/>
      </c>
      <c r="I974" s="77">
        <f>G974+H974+$B$18-$B$19</f>
        <v/>
      </c>
      <c r="J974" s="80">
        <f>IF($B$20=0,0,I974/$B$20)</f>
        <v/>
      </c>
    </row>
    <row r="975">
      <c r="A975" s="12" t="n">
        <v>909</v>
      </c>
      <c r="B975" s="11">
        <f>MAX(-0.2,MIN(0.5,_xlfn.NORM.INV(RAND(),$B$4,$B$5)))</f>
        <v/>
      </c>
      <c r="C975" s="11">
        <f>MAX(0.01,MIN(0.6,_xlfn.NORM.INV(RAND(),$B$6,$B$7)))</f>
        <v/>
      </c>
      <c r="D975" s="11">
        <f>MAX(0,MIN(0.05,_xlfn.NORM.INV(RAND(),$B$10,$B$11)))</f>
        <v/>
      </c>
      <c r="E975" s="11">
        <f>MAX(D975+0.01,MAX(0.03,MIN(0.3,_xlfn.NORM.INV(RAND(),$B$8,$B$9))))</f>
        <v/>
      </c>
      <c r="F975" s="75">
        <f>MAX(3,MIN(25,_xlfn.NORM.INV(RAND(),$B$12,$B$13)))</f>
        <v/>
      </c>
      <c r="G975" s="12">
        <f>SUMPRODUCT($B$14*((C975-$B$17)*(1-$B$15)+$B$17-$B$16)*(1+B975)^{1,2,3,4,5}/((1+E975)^{0.5,1.5,2.5,3.5,4.5}))</f>
        <v/>
      </c>
      <c r="H975" s="12">
        <f>(($B$14*(1+B975)^5*((C975-$B$17)*(1-$B$15)+$B$17-$B$16)*(1+D975)/MAX(E975-D975,0.000001))*$B$21+($B$14*(1+B975)^5*C975*F975)*(1-$B$21))/((1+E975)^4.5)</f>
        <v/>
      </c>
      <c r="I975" s="12">
        <f>G975+H975+$B$18-$B$19</f>
        <v/>
      </c>
      <c r="J975" s="76">
        <f>IF($B$20=0,0,I975/$B$20)</f>
        <v/>
      </c>
    </row>
    <row r="976">
      <c r="A976" s="77" t="n">
        <v>910</v>
      </c>
      <c r="B976" s="78">
        <f>MAX(-0.2,MIN(0.5,_xlfn.NORM.INV(RAND(),$B$4,$B$5)))</f>
        <v/>
      </c>
      <c r="C976" s="78">
        <f>MAX(0.01,MIN(0.6,_xlfn.NORM.INV(RAND(),$B$6,$B$7)))</f>
        <v/>
      </c>
      <c r="D976" s="78">
        <f>MAX(0,MIN(0.05,_xlfn.NORM.INV(RAND(),$B$10,$B$11)))</f>
        <v/>
      </c>
      <c r="E976" s="78">
        <f>MAX(D976+0.01,MAX(0.03,MIN(0.3,_xlfn.NORM.INV(RAND(),$B$8,$B$9))))</f>
        <v/>
      </c>
      <c r="F976" s="79">
        <f>MAX(3,MIN(25,_xlfn.NORM.INV(RAND(),$B$12,$B$13)))</f>
        <v/>
      </c>
      <c r="G976" s="77">
        <f>SUMPRODUCT($B$14*((C976-$B$17)*(1-$B$15)+$B$17-$B$16)*(1+B976)^{1,2,3,4,5}/((1+E976)^{0.5,1.5,2.5,3.5,4.5}))</f>
        <v/>
      </c>
      <c r="H976" s="77">
        <f>(($B$14*(1+B976)^5*((C976-$B$17)*(1-$B$15)+$B$17-$B$16)*(1+D976)/MAX(E976-D976,0.000001))*$B$21+($B$14*(1+B976)^5*C976*F976)*(1-$B$21))/((1+E976)^4.5)</f>
        <v/>
      </c>
      <c r="I976" s="77">
        <f>G976+H976+$B$18-$B$19</f>
        <v/>
      </c>
      <c r="J976" s="80">
        <f>IF($B$20=0,0,I976/$B$20)</f>
        <v/>
      </c>
    </row>
    <row r="977">
      <c r="A977" s="12" t="n">
        <v>911</v>
      </c>
      <c r="B977" s="11">
        <f>MAX(-0.2,MIN(0.5,_xlfn.NORM.INV(RAND(),$B$4,$B$5)))</f>
        <v/>
      </c>
      <c r="C977" s="11">
        <f>MAX(0.01,MIN(0.6,_xlfn.NORM.INV(RAND(),$B$6,$B$7)))</f>
        <v/>
      </c>
      <c r="D977" s="11">
        <f>MAX(0,MIN(0.05,_xlfn.NORM.INV(RAND(),$B$10,$B$11)))</f>
        <v/>
      </c>
      <c r="E977" s="11">
        <f>MAX(D977+0.01,MAX(0.03,MIN(0.3,_xlfn.NORM.INV(RAND(),$B$8,$B$9))))</f>
        <v/>
      </c>
      <c r="F977" s="75">
        <f>MAX(3,MIN(25,_xlfn.NORM.INV(RAND(),$B$12,$B$13)))</f>
        <v/>
      </c>
      <c r="G977" s="12">
        <f>SUMPRODUCT($B$14*((C977-$B$17)*(1-$B$15)+$B$17-$B$16)*(1+B977)^{1,2,3,4,5}/((1+E977)^{0.5,1.5,2.5,3.5,4.5}))</f>
        <v/>
      </c>
      <c r="H977" s="12">
        <f>(($B$14*(1+B977)^5*((C977-$B$17)*(1-$B$15)+$B$17-$B$16)*(1+D977)/MAX(E977-D977,0.000001))*$B$21+($B$14*(1+B977)^5*C977*F977)*(1-$B$21))/((1+E977)^4.5)</f>
        <v/>
      </c>
      <c r="I977" s="12">
        <f>G977+H977+$B$18-$B$19</f>
        <v/>
      </c>
      <c r="J977" s="76">
        <f>IF($B$20=0,0,I977/$B$20)</f>
        <v/>
      </c>
    </row>
    <row r="978">
      <c r="A978" s="77" t="n">
        <v>912</v>
      </c>
      <c r="B978" s="78">
        <f>MAX(-0.2,MIN(0.5,_xlfn.NORM.INV(RAND(),$B$4,$B$5)))</f>
        <v/>
      </c>
      <c r="C978" s="78">
        <f>MAX(0.01,MIN(0.6,_xlfn.NORM.INV(RAND(),$B$6,$B$7)))</f>
        <v/>
      </c>
      <c r="D978" s="78">
        <f>MAX(0,MIN(0.05,_xlfn.NORM.INV(RAND(),$B$10,$B$11)))</f>
        <v/>
      </c>
      <c r="E978" s="78">
        <f>MAX(D978+0.01,MAX(0.03,MIN(0.3,_xlfn.NORM.INV(RAND(),$B$8,$B$9))))</f>
        <v/>
      </c>
      <c r="F978" s="79">
        <f>MAX(3,MIN(25,_xlfn.NORM.INV(RAND(),$B$12,$B$13)))</f>
        <v/>
      </c>
      <c r="G978" s="77">
        <f>SUMPRODUCT($B$14*((C978-$B$17)*(1-$B$15)+$B$17-$B$16)*(1+B978)^{1,2,3,4,5}/((1+E978)^{0.5,1.5,2.5,3.5,4.5}))</f>
        <v/>
      </c>
      <c r="H978" s="77">
        <f>(($B$14*(1+B978)^5*((C978-$B$17)*(1-$B$15)+$B$17-$B$16)*(1+D978)/MAX(E978-D978,0.000001))*$B$21+($B$14*(1+B978)^5*C978*F978)*(1-$B$21))/((1+E978)^4.5)</f>
        <v/>
      </c>
      <c r="I978" s="77">
        <f>G978+H978+$B$18-$B$19</f>
        <v/>
      </c>
      <c r="J978" s="80">
        <f>IF($B$20=0,0,I978/$B$20)</f>
        <v/>
      </c>
    </row>
    <row r="979">
      <c r="A979" s="12" t="n">
        <v>913</v>
      </c>
      <c r="B979" s="11">
        <f>MAX(-0.2,MIN(0.5,_xlfn.NORM.INV(RAND(),$B$4,$B$5)))</f>
        <v/>
      </c>
      <c r="C979" s="11">
        <f>MAX(0.01,MIN(0.6,_xlfn.NORM.INV(RAND(),$B$6,$B$7)))</f>
        <v/>
      </c>
      <c r="D979" s="11">
        <f>MAX(0,MIN(0.05,_xlfn.NORM.INV(RAND(),$B$10,$B$11)))</f>
        <v/>
      </c>
      <c r="E979" s="11">
        <f>MAX(D979+0.01,MAX(0.03,MIN(0.3,_xlfn.NORM.INV(RAND(),$B$8,$B$9))))</f>
        <v/>
      </c>
      <c r="F979" s="75">
        <f>MAX(3,MIN(25,_xlfn.NORM.INV(RAND(),$B$12,$B$13)))</f>
        <v/>
      </c>
      <c r="G979" s="12">
        <f>SUMPRODUCT($B$14*((C979-$B$17)*(1-$B$15)+$B$17-$B$16)*(1+B979)^{1,2,3,4,5}/((1+E979)^{0.5,1.5,2.5,3.5,4.5}))</f>
        <v/>
      </c>
      <c r="H979" s="12">
        <f>(($B$14*(1+B979)^5*((C979-$B$17)*(1-$B$15)+$B$17-$B$16)*(1+D979)/MAX(E979-D979,0.000001))*$B$21+($B$14*(1+B979)^5*C979*F979)*(1-$B$21))/((1+E979)^4.5)</f>
        <v/>
      </c>
      <c r="I979" s="12">
        <f>G979+H979+$B$18-$B$19</f>
        <v/>
      </c>
      <c r="J979" s="76">
        <f>IF($B$20=0,0,I979/$B$20)</f>
        <v/>
      </c>
    </row>
    <row r="980">
      <c r="A980" s="77" t="n">
        <v>914</v>
      </c>
      <c r="B980" s="78">
        <f>MAX(-0.2,MIN(0.5,_xlfn.NORM.INV(RAND(),$B$4,$B$5)))</f>
        <v/>
      </c>
      <c r="C980" s="78">
        <f>MAX(0.01,MIN(0.6,_xlfn.NORM.INV(RAND(),$B$6,$B$7)))</f>
        <v/>
      </c>
      <c r="D980" s="78">
        <f>MAX(0,MIN(0.05,_xlfn.NORM.INV(RAND(),$B$10,$B$11)))</f>
        <v/>
      </c>
      <c r="E980" s="78">
        <f>MAX(D980+0.01,MAX(0.03,MIN(0.3,_xlfn.NORM.INV(RAND(),$B$8,$B$9))))</f>
        <v/>
      </c>
      <c r="F980" s="79">
        <f>MAX(3,MIN(25,_xlfn.NORM.INV(RAND(),$B$12,$B$13)))</f>
        <v/>
      </c>
      <c r="G980" s="77">
        <f>SUMPRODUCT($B$14*((C980-$B$17)*(1-$B$15)+$B$17-$B$16)*(1+B980)^{1,2,3,4,5}/((1+E980)^{0.5,1.5,2.5,3.5,4.5}))</f>
        <v/>
      </c>
      <c r="H980" s="77">
        <f>(($B$14*(1+B980)^5*((C980-$B$17)*(1-$B$15)+$B$17-$B$16)*(1+D980)/MAX(E980-D980,0.000001))*$B$21+($B$14*(1+B980)^5*C980*F980)*(1-$B$21))/((1+E980)^4.5)</f>
        <v/>
      </c>
      <c r="I980" s="77">
        <f>G980+H980+$B$18-$B$19</f>
        <v/>
      </c>
      <c r="J980" s="80">
        <f>IF($B$20=0,0,I980/$B$20)</f>
        <v/>
      </c>
    </row>
    <row r="981">
      <c r="A981" s="12" t="n">
        <v>915</v>
      </c>
      <c r="B981" s="11">
        <f>MAX(-0.2,MIN(0.5,_xlfn.NORM.INV(RAND(),$B$4,$B$5)))</f>
        <v/>
      </c>
      <c r="C981" s="11">
        <f>MAX(0.01,MIN(0.6,_xlfn.NORM.INV(RAND(),$B$6,$B$7)))</f>
        <v/>
      </c>
      <c r="D981" s="11">
        <f>MAX(0,MIN(0.05,_xlfn.NORM.INV(RAND(),$B$10,$B$11)))</f>
        <v/>
      </c>
      <c r="E981" s="11">
        <f>MAX(D981+0.01,MAX(0.03,MIN(0.3,_xlfn.NORM.INV(RAND(),$B$8,$B$9))))</f>
        <v/>
      </c>
      <c r="F981" s="75">
        <f>MAX(3,MIN(25,_xlfn.NORM.INV(RAND(),$B$12,$B$13)))</f>
        <v/>
      </c>
      <c r="G981" s="12">
        <f>SUMPRODUCT($B$14*((C981-$B$17)*(1-$B$15)+$B$17-$B$16)*(1+B981)^{1,2,3,4,5}/((1+E981)^{0.5,1.5,2.5,3.5,4.5}))</f>
        <v/>
      </c>
      <c r="H981" s="12">
        <f>(($B$14*(1+B981)^5*((C981-$B$17)*(1-$B$15)+$B$17-$B$16)*(1+D981)/MAX(E981-D981,0.000001))*$B$21+($B$14*(1+B981)^5*C981*F981)*(1-$B$21))/((1+E981)^4.5)</f>
        <v/>
      </c>
      <c r="I981" s="12">
        <f>G981+H981+$B$18-$B$19</f>
        <v/>
      </c>
      <c r="J981" s="76">
        <f>IF($B$20=0,0,I981/$B$20)</f>
        <v/>
      </c>
    </row>
    <row r="982">
      <c r="A982" s="77" t="n">
        <v>916</v>
      </c>
      <c r="B982" s="78">
        <f>MAX(-0.2,MIN(0.5,_xlfn.NORM.INV(RAND(),$B$4,$B$5)))</f>
        <v/>
      </c>
      <c r="C982" s="78">
        <f>MAX(0.01,MIN(0.6,_xlfn.NORM.INV(RAND(),$B$6,$B$7)))</f>
        <v/>
      </c>
      <c r="D982" s="78">
        <f>MAX(0,MIN(0.05,_xlfn.NORM.INV(RAND(),$B$10,$B$11)))</f>
        <v/>
      </c>
      <c r="E982" s="78">
        <f>MAX(D982+0.01,MAX(0.03,MIN(0.3,_xlfn.NORM.INV(RAND(),$B$8,$B$9))))</f>
        <v/>
      </c>
      <c r="F982" s="79">
        <f>MAX(3,MIN(25,_xlfn.NORM.INV(RAND(),$B$12,$B$13)))</f>
        <v/>
      </c>
      <c r="G982" s="77">
        <f>SUMPRODUCT($B$14*((C982-$B$17)*(1-$B$15)+$B$17-$B$16)*(1+B982)^{1,2,3,4,5}/((1+E982)^{0.5,1.5,2.5,3.5,4.5}))</f>
        <v/>
      </c>
      <c r="H982" s="77">
        <f>(($B$14*(1+B982)^5*((C982-$B$17)*(1-$B$15)+$B$17-$B$16)*(1+D982)/MAX(E982-D982,0.000001))*$B$21+($B$14*(1+B982)^5*C982*F982)*(1-$B$21))/((1+E982)^4.5)</f>
        <v/>
      </c>
      <c r="I982" s="77">
        <f>G982+H982+$B$18-$B$19</f>
        <v/>
      </c>
      <c r="J982" s="80">
        <f>IF($B$20=0,0,I982/$B$20)</f>
        <v/>
      </c>
    </row>
    <row r="983">
      <c r="A983" s="12" t="n">
        <v>917</v>
      </c>
      <c r="B983" s="11">
        <f>MAX(-0.2,MIN(0.5,_xlfn.NORM.INV(RAND(),$B$4,$B$5)))</f>
        <v/>
      </c>
      <c r="C983" s="11">
        <f>MAX(0.01,MIN(0.6,_xlfn.NORM.INV(RAND(),$B$6,$B$7)))</f>
        <v/>
      </c>
      <c r="D983" s="11">
        <f>MAX(0,MIN(0.05,_xlfn.NORM.INV(RAND(),$B$10,$B$11)))</f>
        <v/>
      </c>
      <c r="E983" s="11">
        <f>MAX(D983+0.01,MAX(0.03,MIN(0.3,_xlfn.NORM.INV(RAND(),$B$8,$B$9))))</f>
        <v/>
      </c>
      <c r="F983" s="75">
        <f>MAX(3,MIN(25,_xlfn.NORM.INV(RAND(),$B$12,$B$13)))</f>
        <v/>
      </c>
      <c r="G983" s="12">
        <f>SUMPRODUCT($B$14*((C983-$B$17)*(1-$B$15)+$B$17-$B$16)*(1+B983)^{1,2,3,4,5}/((1+E983)^{0.5,1.5,2.5,3.5,4.5}))</f>
        <v/>
      </c>
      <c r="H983" s="12">
        <f>(($B$14*(1+B983)^5*((C983-$B$17)*(1-$B$15)+$B$17-$B$16)*(1+D983)/MAX(E983-D983,0.000001))*$B$21+($B$14*(1+B983)^5*C983*F983)*(1-$B$21))/((1+E983)^4.5)</f>
        <v/>
      </c>
      <c r="I983" s="12">
        <f>G983+H983+$B$18-$B$19</f>
        <v/>
      </c>
      <c r="J983" s="76">
        <f>IF($B$20=0,0,I983/$B$20)</f>
        <v/>
      </c>
    </row>
    <row r="984">
      <c r="A984" s="77" t="n">
        <v>918</v>
      </c>
      <c r="B984" s="78">
        <f>MAX(-0.2,MIN(0.5,_xlfn.NORM.INV(RAND(),$B$4,$B$5)))</f>
        <v/>
      </c>
      <c r="C984" s="78">
        <f>MAX(0.01,MIN(0.6,_xlfn.NORM.INV(RAND(),$B$6,$B$7)))</f>
        <v/>
      </c>
      <c r="D984" s="78">
        <f>MAX(0,MIN(0.05,_xlfn.NORM.INV(RAND(),$B$10,$B$11)))</f>
        <v/>
      </c>
      <c r="E984" s="78">
        <f>MAX(D984+0.01,MAX(0.03,MIN(0.3,_xlfn.NORM.INV(RAND(),$B$8,$B$9))))</f>
        <v/>
      </c>
      <c r="F984" s="79">
        <f>MAX(3,MIN(25,_xlfn.NORM.INV(RAND(),$B$12,$B$13)))</f>
        <v/>
      </c>
      <c r="G984" s="77">
        <f>SUMPRODUCT($B$14*((C984-$B$17)*(1-$B$15)+$B$17-$B$16)*(1+B984)^{1,2,3,4,5}/((1+E984)^{0.5,1.5,2.5,3.5,4.5}))</f>
        <v/>
      </c>
      <c r="H984" s="77">
        <f>(($B$14*(1+B984)^5*((C984-$B$17)*(1-$B$15)+$B$17-$B$16)*(1+D984)/MAX(E984-D984,0.000001))*$B$21+($B$14*(1+B984)^5*C984*F984)*(1-$B$21))/((1+E984)^4.5)</f>
        <v/>
      </c>
      <c r="I984" s="77">
        <f>G984+H984+$B$18-$B$19</f>
        <v/>
      </c>
      <c r="J984" s="80">
        <f>IF($B$20=0,0,I984/$B$20)</f>
        <v/>
      </c>
    </row>
    <row r="985">
      <c r="A985" s="12" t="n">
        <v>919</v>
      </c>
      <c r="B985" s="11">
        <f>MAX(-0.2,MIN(0.5,_xlfn.NORM.INV(RAND(),$B$4,$B$5)))</f>
        <v/>
      </c>
      <c r="C985" s="11">
        <f>MAX(0.01,MIN(0.6,_xlfn.NORM.INV(RAND(),$B$6,$B$7)))</f>
        <v/>
      </c>
      <c r="D985" s="11">
        <f>MAX(0,MIN(0.05,_xlfn.NORM.INV(RAND(),$B$10,$B$11)))</f>
        <v/>
      </c>
      <c r="E985" s="11">
        <f>MAX(D985+0.01,MAX(0.03,MIN(0.3,_xlfn.NORM.INV(RAND(),$B$8,$B$9))))</f>
        <v/>
      </c>
      <c r="F985" s="75">
        <f>MAX(3,MIN(25,_xlfn.NORM.INV(RAND(),$B$12,$B$13)))</f>
        <v/>
      </c>
      <c r="G985" s="12">
        <f>SUMPRODUCT($B$14*((C985-$B$17)*(1-$B$15)+$B$17-$B$16)*(1+B985)^{1,2,3,4,5}/((1+E985)^{0.5,1.5,2.5,3.5,4.5}))</f>
        <v/>
      </c>
      <c r="H985" s="12">
        <f>(($B$14*(1+B985)^5*((C985-$B$17)*(1-$B$15)+$B$17-$B$16)*(1+D985)/MAX(E985-D985,0.000001))*$B$21+($B$14*(1+B985)^5*C985*F985)*(1-$B$21))/((1+E985)^4.5)</f>
        <v/>
      </c>
      <c r="I985" s="12">
        <f>G985+H985+$B$18-$B$19</f>
        <v/>
      </c>
      <c r="J985" s="76">
        <f>IF($B$20=0,0,I985/$B$20)</f>
        <v/>
      </c>
    </row>
    <row r="986">
      <c r="A986" s="77" t="n">
        <v>920</v>
      </c>
      <c r="B986" s="78">
        <f>MAX(-0.2,MIN(0.5,_xlfn.NORM.INV(RAND(),$B$4,$B$5)))</f>
        <v/>
      </c>
      <c r="C986" s="78">
        <f>MAX(0.01,MIN(0.6,_xlfn.NORM.INV(RAND(),$B$6,$B$7)))</f>
        <v/>
      </c>
      <c r="D986" s="78">
        <f>MAX(0,MIN(0.05,_xlfn.NORM.INV(RAND(),$B$10,$B$11)))</f>
        <v/>
      </c>
      <c r="E986" s="78">
        <f>MAX(D986+0.01,MAX(0.03,MIN(0.3,_xlfn.NORM.INV(RAND(),$B$8,$B$9))))</f>
        <v/>
      </c>
      <c r="F986" s="79">
        <f>MAX(3,MIN(25,_xlfn.NORM.INV(RAND(),$B$12,$B$13)))</f>
        <v/>
      </c>
      <c r="G986" s="77">
        <f>SUMPRODUCT($B$14*((C986-$B$17)*(1-$B$15)+$B$17-$B$16)*(1+B986)^{1,2,3,4,5}/((1+E986)^{0.5,1.5,2.5,3.5,4.5}))</f>
        <v/>
      </c>
      <c r="H986" s="77">
        <f>(($B$14*(1+B986)^5*((C986-$B$17)*(1-$B$15)+$B$17-$B$16)*(1+D986)/MAX(E986-D986,0.000001))*$B$21+($B$14*(1+B986)^5*C986*F986)*(1-$B$21))/((1+E986)^4.5)</f>
        <v/>
      </c>
      <c r="I986" s="77">
        <f>G986+H986+$B$18-$B$19</f>
        <v/>
      </c>
      <c r="J986" s="80">
        <f>IF($B$20=0,0,I986/$B$20)</f>
        <v/>
      </c>
    </row>
    <row r="987">
      <c r="A987" s="12" t="n">
        <v>921</v>
      </c>
      <c r="B987" s="11">
        <f>MAX(-0.2,MIN(0.5,_xlfn.NORM.INV(RAND(),$B$4,$B$5)))</f>
        <v/>
      </c>
      <c r="C987" s="11">
        <f>MAX(0.01,MIN(0.6,_xlfn.NORM.INV(RAND(),$B$6,$B$7)))</f>
        <v/>
      </c>
      <c r="D987" s="11">
        <f>MAX(0,MIN(0.05,_xlfn.NORM.INV(RAND(),$B$10,$B$11)))</f>
        <v/>
      </c>
      <c r="E987" s="11">
        <f>MAX(D987+0.01,MAX(0.03,MIN(0.3,_xlfn.NORM.INV(RAND(),$B$8,$B$9))))</f>
        <v/>
      </c>
      <c r="F987" s="75">
        <f>MAX(3,MIN(25,_xlfn.NORM.INV(RAND(),$B$12,$B$13)))</f>
        <v/>
      </c>
      <c r="G987" s="12">
        <f>SUMPRODUCT($B$14*((C987-$B$17)*(1-$B$15)+$B$17-$B$16)*(1+B987)^{1,2,3,4,5}/((1+E987)^{0.5,1.5,2.5,3.5,4.5}))</f>
        <v/>
      </c>
      <c r="H987" s="12">
        <f>(($B$14*(1+B987)^5*((C987-$B$17)*(1-$B$15)+$B$17-$B$16)*(1+D987)/MAX(E987-D987,0.000001))*$B$21+($B$14*(1+B987)^5*C987*F987)*(1-$B$21))/((1+E987)^4.5)</f>
        <v/>
      </c>
      <c r="I987" s="12">
        <f>G987+H987+$B$18-$B$19</f>
        <v/>
      </c>
      <c r="J987" s="76">
        <f>IF($B$20=0,0,I987/$B$20)</f>
        <v/>
      </c>
    </row>
    <row r="988">
      <c r="A988" s="77" t="n">
        <v>922</v>
      </c>
      <c r="B988" s="78">
        <f>MAX(-0.2,MIN(0.5,_xlfn.NORM.INV(RAND(),$B$4,$B$5)))</f>
        <v/>
      </c>
      <c r="C988" s="78">
        <f>MAX(0.01,MIN(0.6,_xlfn.NORM.INV(RAND(),$B$6,$B$7)))</f>
        <v/>
      </c>
      <c r="D988" s="78">
        <f>MAX(0,MIN(0.05,_xlfn.NORM.INV(RAND(),$B$10,$B$11)))</f>
        <v/>
      </c>
      <c r="E988" s="78">
        <f>MAX(D988+0.01,MAX(0.03,MIN(0.3,_xlfn.NORM.INV(RAND(),$B$8,$B$9))))</f>
        <v/>
      </c>
      <c r="F988" s="79">
        <f>MAX(3,MIN(25,_xlfn.NORM.INV(RAND(),$B$12,$B$13)))</f>
        <v/>
      </c>
      <c r="G988" s="77">
        <f>SUMPRODUCT($B$14*((C988-$B$17)*(1-$B$15)+$B$17-$B$16)*(1+B988)^{1,2,3,4,5}/((1+E988)^{0.5,1.5,2.5,3.5,4.5}))</f>
        <v/>
      </c>
      <c r="H988" s="77">
        <f>(($B$14*(1+B988)^5*((C988-$B$17)*(1-$B$15)+$B$17-$B$16)*(1+D988)/MAX(E988-D988,0.000001))*$B$21+($B$14*(1+B988)^5*C988*F988)*(1-$B$21))/((1+E988)^4.5)</f>
        <v/>
      </c>
      <c r="I988" s="77">
        <f>G988+H988+$B$18-$B$19</f>
        <v/>
      </c>
      <c r="J988" s="80">
        <f>IF($B$20=0,0,I988/$B$20)</f>
        <v/>
      </c>
    </row>
    <row r="989">
      <c r="A989" s="12" t="n">
        <v>923</v>
      </c>
      <c r="B989" s="11">
        <f>MAX(-0.2,MIN(0.5,_xlfn.NORM.INV(RAND(),$B$4,$B$5)))</f>
        <v/>
      </c>
      <c r="C989" s="11">
        <f>MAX(0.01,MIN(0.6,_xlfn.NORM.INV(RAND(),$B$6,$B$7)))</f>
        <v/>
      </c>
      <c r="D989" s="11">
        <f>MAX(0,MIN(0.05,_xlfn.NORM.INV(RAND(),$B$10,$B$11)))</f>
        <v/>
      </c>
      <c r="E989" s="11">
        <f>MAX(D989+0.01,MAX(0.03,MIN(0.3,_xlfn.NORM.INV(RAND(),$B$8,$B$9))))</f>
        <v/>
      </c>
      <c r="F989" s="75">
        <f>MAX(3,MIN(25,_xlfn.NORM.INV(RAND(),$B$12,$B$13)))</f>
        <v/>
      </c>
      <c r="G989" s="12">
        <f>SUMPRODUCT($B$14*((C989-$B$17)*(1-$B$15)+$B$17-$B$16)*(1+B989)^{1,2,3,4,5}/((1+E989)^{0.5,1.5,2.5,3.5,4.5}))</f>
        <v/>
      </c>
      <c r="H989" s="12">
        <f>(($B$14*(1+B989)^5*((C989-$B$17)*(1-$B$15)+$B$17-$B$16)*(1+D989)/MAX(E989-D989,0.000001))*$B$21+($B$14*(1+B989)^5*C989*F989)*(1-$B$21))/((1+E989)^4.5)</f>
        <v/>
      </c>
      <c r="I989" s="12">
        <f>G989+H989+$B$18-$B$19</f>
        <v/>
      </c>
      <c r="J989" s="76">
        <f>IF($B$20=0,0,I989/$B$20)</f>
        <v/>
      </c>
    </row>
    <row r="990">
      <c r="A990" s="77" t="n">
        <v>924</v>
      </c>
      <c r="B990" s="78">
        <f>MAX(-0.2,MIN(0.5,_xlfn.NORM.INV(RAND(),$B$4,$B$5)))</f>
        <v/>
      </c>
      <c r="C990" s="78">
        <f>MAX(0.01,MIN(0.6,_xlfn.NORM.INV(RAND(),$B$6,$B$7)))</f>
        <v/>
      </c>
      <c r="D990" s="78">
        <f>MAX(0,MIN(0.05,_xlfn.NORM.INV(RAND(),$B$10,$B$11)))</f>
        <v/>
      </c>
      <c r="E990" s="78">
        <f>MAX(D990+0.01,MAX(0.03,MIN(0.3,_xlfn.NORM.INV(RAND(),$B$8,$B$9))))</f>
        <v/>
      </c>
      <c r="F990" s="79">
        <f>MAX(3,MIN(25,_xlfn.NORM.INV(RAND(),$B$12,$B$13)))</f>
        <v/>
      </c>
      <c r="G990" s="77">
        <f>SUMPRODUCT($B$14*((C990-$B$17)*(1-$B$15)+$B$17-$B$16)*(1+B990)^{1,2,3,4,5}/((1+E990)^{0.5,1.5,2.5,3.5,4.5}))</f>
        <v/>
      </c>
      <c r="H990" s="77">
        <f>(($B$14*(1+B990)^5*((C990-$B$17)*(1-$B$15)+$B$17-$B$16)*(1+D990)/MAX(E990-D990,0.000001))*$B$21+($B$14*(1+B990)^5*C990*F990)*(1-$B$21))/((1+E990)^4.5)</f>
        <v/>
      </c>
      <c r="I990" s="77">
        <f>G990+H990+$B$18-$B$19</f>
        <v/>
      </c>
      <c r="J990" s="80">
        <f>IF($B$20=0,0,I990/$B$20)</f>
        <v/>
      </c>
    </row>
    <row r="991">
      <c r="A991" s="12" t="n">
        <v>925</v>
      </c>
      <c r="B991" s="11">
        <f>MAX(-0.2,MIN(0.5,_xlfn.NORM.INV(RAND(),$B$4,$B$5)))</f>
        <v/>
      </c>
      <c r="C991" s="11">
        <f>MAX(0.01,MIN(0.6,_xlfn.NORM.INV(RAND(),$B$6,$B$7)))</f>
        <v/>
      </c>
      <c r="D991" s="11">
        <f>MAX(0,MIN(0.05,_xlfn.NORM.INV(RAND(),$B$10,$B$11)))</f>
        <v/>
      </c>
      <c r="E991" s="11">
        <f>MAX(D991+0.01,MAX(0.03,MIN(0.3,_xlfn.NORM.INV(RAND(),$B$8,$B$9))))</f>
        <v/>
      </c>
      <c r="F991" s="75">
        <f>MAX(3,MIN(25,_xlfn.NORM.INV(RAND(),$B$12,$B$13)))</f>
        <v/>
      </c>
      <c r="G991" s="12">
        <f>SUMPRODUCT($B$14*((C991-$B$17)*(1-$B$15)+$B$17-$B$16)*(1+B991)^{1,2,3,4,5}/((1+E991)^{0.5,1.5,2.5,3.5,4.5}))</f>
        <v/>
      </c>
      <c r="H991" s="12">
        <f>(($B$14*(1+B991)^5*((C991-$B$17)*(1-$B$15)+$B$17-$B$16)*(1+D991)/MAX(E991-D991,0.000001))*$B$21+($B$14*(1+B991)^5*C991*F991)*(1-$B$21))/((1+E991)^4.5)</f>
        <v/>
      </c>
      <c r="I991" s="12">
        <f>G991+H991+$B$18-$B$19</f>
        <v/>
      </c>
      <c r="J991" s="76">
        <f>IF($B$20=0,0,I991/$B$20)</f>
        <v/>
      </c>
    </row>
    <row r="992">
      <c r="A992" s="77" t="n">
        <v>926</v>
      </c>
      <c r="B992" s="78">
        <f>MAX(-0.2,MIN(0.5,_xlfn.NORM.INV(RAND(),$B$4,$B$5)))</f>
        <v/>
      </c>
      <c r="C992" s="78">
        <f>MAX(0.01,MIN(0.6,_xlfn.NORM.INV(RAND(),$B$6,$B$7)))</f>
        <v/>
      </c>
      <c r="D992" s="78">
        <f>MAX(0,MIN(0.05,_xlfn.NORM.INV(RAND(),$B$10,$B$11)))</f>
        <v/>
      </c>
      <c r="E992" s="78">
        <f>MAX(D992+0.01,MAX(0.03,MIN(0.3,_xlfn.NORM.INV(RAND(),$B$8,$B$9))))</f>
        <v/>
      </c>
      <c r="F992" s="79">
        <f>MAX(3,MIN(25,_xlfn.NORM.INV(RAND(),$B$12,$B$13)))</f>
        <v/>
      </c>
      <c r="G992" s="77">
        <f>SUMPRODUCT($B$14*((C992-$B$17)*(1-$B$15)+$B$17-$B$16)*(1+B992)^{1,2,3,4,5}/((1+E992)^{0.5,1.5,2.5,3.5,4.5}))</f>
        <v/>
      </c>
      <c r="H992" s="77">
        <f>(($B$14*(1+B992)^5*((C992-$B$17)*(1-$B$15)+$B$17-$B$16)*(1+D992)/MAX(E992-D992,0.000001))*$B$21+($B$14*(1+B992)^5*C992*F992)*(1-$B$21))/((1+E992)^4.5)</f>
        <v/>
      </c>
      <c r="I992" s="77">
        <f>G992+H992+$B$18-$B$19</f>
        <v/>
      </c>
      <c r="J992" s="80">
        <f>IF($B$20=0,0,I992/$B$20)</f>
        <v/>
      </c>
    </row>
    <row r="993">
      <c r="A993" s="12" t="n">
        <v>927</v>
      </c>
      <c r="B993" s="11">
        <f>MAX(-0.2,MIN(0.5,_xlfn.NORM.INV(RAND(),$B$4,$B$5)))</f>
        <v/>
      </c>
      <c r="C993" s="11">
        <f>MAX(0.01,MIN(0.6,_xlfn.NORM.INV(RAND(),$B$6,$B$7)))</f>
        <v/>
      </c>
      <c r="D993" s="11">
        <f>MAX(0,MIN(0.05,_xlfn.NORM.INV(RAND(),$B$10,$B$11)))</f>
        <v/>
      </c>
      <c r="E993" s="11">
        <f>MAX(D993+0.01,MAX(0.03,MIN(0.3,_xlfn.NORM.INV(RAND(),$B$8,$B$9))))</f>
        <v/>
      </c>
      <c r="F993" s="75">
        <f>MAX(3,MIN(25,_xlfn.NORM.INV(RAND(),$B$12,$B$13)))</f>
        <v/>
      </c>
      <c r="G993" s="12">
        <f>SUMPRODUCT($B$14*((C993-$B$17)*(1-$B$15)+$B$17-$B$16)*(1+B993)^{1,2,3,4,5}/((1+E993)^{0.5,1.5,2.5,3.5,4.5}))</f>
        <v/>
      </c>
      <c r="H993" s="12">
        <f>(($B$14*(1+B993)^5*((C993-$B$17)*(1-$B$15)+$B$17-$B$16)*(1+D993)/MAX(E993-D993,0.000001))*$B$21+($B$14*(1+B993)^5*C993*F993)*(1-$B$21))/((1+E993)^4.5)</f>
        <v/>
      </c>
      <c r="I993" s="12">
        <f>G993+H993+$B$18-$B$19</f>
        <v/>
      </c>
      <c r="J993" s="76">
        <f>IF($B$20=0,0,I993/$B$20)</f>
        <v/>
      </c>
    </row>
    <row r="994">
      <c r="A994" s="77" t="n">
        <v>928</v>
      </c>
      <c r="B994" s="78">
        <f>MAX(-0.2,MIN(0.5,_xlfn.NORM.INV(RAND(),$B$4,$B$5)))</f>
        <v/>
      </c>
      <c r="C994" s="78">
        <f>MAX(0.01,MIN(0.6,_xlfn.NORM.INV(RAND(),$B$6,$B$7)))</f>
        <v/>
      </c>
      <c r="D994" s="78">
        <f>MAX(0,MIN(0.05,_xlfn.NORM.INV(RAND(),$B$10,$B$11)))</f>
        <v/>
      </c>
      <c r="E994" s="78">
        <f>MAX(D994+0.01,MAX(0.03,MIN(0.3,_xlfn.NORM.INV(RAND(),$B$8,$B$9))))</f>
        <v/>
      </c>
      <c r="F994" s="79">
        <f>MAX(3,MIN(25,_xlfn.NORM.INV(RAND(),$B$12,$B$13)))</f>
        <v/>
      </c>
      <c r="G994" s="77">
        <f>SUMPRODUCT($B$14*((C994-$B$17)*(1-$B$15)+$B$17-$B$16)*(1+B994)^{1,2,3,4,5}/((1+E994)^{0.5,1.5,2.5,3.5,4.5}))</f>
        <v/>
      </c>
      <c r="H994" s="77">
        <f>(($B$14*(1+B994)^5*((C994-$B$17)*(1-$B$15)+$B$17-$B$16)*(1+D994)/MAX(E994-D994,0.000001))*$B$21+($B$14*(1+B994)^5*C994*F994)*(1-$B$21))/((1+E994)^4.5)</f>
        <v/>
      </c>
      <c r="I994" s="77">
        <f>G994+H994+$B$18-$B$19</f>
        <v/>
      </c>
      <c r="J994" s="80">
        <f>IF($B$20=0,0,I994/$B$20)</f>
        <v/>
      </c>
    </row>
    <row r="995">
      <c r="A995" s="12" t="n">
        <v>929</v>
      </c>
      <c r="B995" s="11">
        <f>MAX(-0.2,MIN(0.5,_xlfn.NORM.INV(RAND(),$B$4,$B$5)))</f>
        <v/>
      </c>
      <c r="C995" s="11">
        <f>MAX(0.01,MIN(0.6,_xlfn.NORM.INV(RAND(),$B$6,$B$7)))</f>
        <v/>
      </c>
      <c r="D995" s="11">
        <f>MAX(0,MIN(0.05,_xlfn.NORM.INV(RAND(),$B$10,$B$11)))</f>
        <v/>
      </c>
      <c r="E995" s="11">
        <f>MAX(D995+0.01,MAX(0.03,MIN(0.3,_xlfn.NORM.INV(RAND(),$B$8,$B$9))))</f>
        <v/>
      </c>
      <c r="F995" s="75">
        <f>MAX(3,MIN(25,_xlfn.NORM.INV(RAND(),$B$12,$B$13)))</f>
        <v/>
      </c>
      <c r="G995" s="12">
        <f>SUMPRODUCT($B$14*((C995-$B$17)*(1-$B$15)+$B$17-$B$16)*(1+B995)^{1,2,3,4,5}/((1+E995)^{0.5,1.5,2.5,3.5,4.5}))</f>
        <v/>
      </c>
      <c r="H995" s="12">
        <f>(($B$14*(1+B995)^5*((C995-$B$17)*(1-$B$15)+$B$17-$B$16)*(1+D995)/MAX(E995-D995,0.000001))*$B$21+($B$14*(1+B995)^5*C995*F995)*(1-$B$21))/((1+E995)^4.5)</f>
        <v/>
      </c>
      <c r="I995" s="12">
        <f>G995+H995+$B$18-$B$19</f>
        <v/>
      </c>
      <c r="J995" s="76">
        <f>IF($B$20=0,0,I995/$B$20)</f>
        <v/>
      </c>
    </row>
    <row r="996">
      <c r="A996" s="77" t="n">
        <v>930</v>
      </c>
      <c r="B996" s="78">
        <f>MAX(-0.2,MIN(0.5,_xlfn.NORM.INV(RAND(),$B$4,$B$5)))</f>
        <v/>
      </c>
      <c r="C996" s="78">
        <f>MAX(0.01,MIN(0.6,_xlfn.NORM.INV(RAND(),$B$6,$B$7)))</f>
        <v/>
      </c>
      <c r="D996" s="78">
        <f>MAX(0,MIN(0.05,_xlfn.NORM.INV(RAND(),$B$10,$B$11)))</f>
        <v/>
      </c>
      <c r="E996" s="78">
        <f>MAX(D996+0.01,MAX(0.03,MIN(0.3,_xlfn.NORM.INV(RAND(),$B$8,$B$9))))</f>
        <v/>
      </c>
      <c r="F996" s="79">
        <f>MAX(3,MIN(25,_xlfn.NORM.INV(RAND(),$B$12,$B$13)))</f>
        <v/>
      </c>
      <c r="G996" s="77">
        <f>SUMPRODUCT($B$14*((C996-$B$17)*(1-$B$15)+$B$17-$B$16)*(1+B996)^{1,2,3,4,5}/((1+E996)^{0.5,1.5,2.5,3.5,4.5}))</f>
        <v/>
      </c>
      <c r="H996" s="77">
        <f>(($B$14*(1+B996)^5*((C996-$B$17)*(1-$B$15)+$B$17-$B$16)*(1+D996)/MAX(E996-D996,0.000001))*$B$21+($B$14*(1+B996)^5*C996*F996)*(1-$B$21))/((1+E996)^4.5)</f>
        <v/>
      </c>
      <c r="I996" s="77">
        <f>G996+H996+$B$18-$B$19</f>
        <v/>
      </c>
      <c r="J996" s="80">
        <f>IF($B$20=0,0,I996/$B$20)</f>
        <v/>
      </c>
    </row>
    <row r="997">
      <c r="A997" s="12" t="n">
        <v>931</v>
      </c>
      <c r="B997" s="11">
        <f>MAX(-0.2,MIN(0.5,_xlfn.NORM.INV(RAND(),$B$4,$B$5)))</f>
        <v/>
      </c>
      <c r="C997" s="11">
        <f>MAX(0.01,MIN(0.6,_xlfn.NORM.INV(RAND(),$B$6,$B$7)))</f>
        <v/>
      </c>
      <c r="D997" s="11">
        <f>MAX(0,MIN(0.05,_xlfn.NORM.INV(RAND(),$B$10,$B$11)))</f>
        <v/>
      </c>
      <c r="E997" s="11">
        <f>MAX(D997+0.01,MAX(0.03,MIN(0.3,_xlfn.NORM.INV(RAND(),$B$8,$B$9))))</f>
        <v/>
      </c>
      <c r="F997" s="75">
        <f>MAX(3,MIN(25,_xlfn.NORM.INV(RAND(),$B$12,$B$13)))</f>
        <v/>
      </c>
      <c r="G997" s="12">
        <f>SUMPRODUCT($B$14*((C997-$B$17)*(1-$B$15)+$B$17-$B$16)*(1+B997)^{1,2,3,4,5}/((1+E997)^{0.5,1.5,2.5,3.5,4.5}))</f>
        <v/>
      </c>
      <c r="H997" s="12">
        <f>(($B$14*(1+B997)^5*((C997-$B$17)*(1-$B$15)+$B$17-$B$16)*(1+D997)/MAX(E997-D997,0.000001))*$B$21+($B$14*(1+B997)^5*C997*F997)*(1-$B$21))/((1+E997)^4.5)</f>
        <v/>
      </c>
      <c r="I997" s="12">
        <f>G997+H997+$B$18-$B$19</f>
        <v/>
      </c>
      <c r="J997" s="76">
        <f>IF($B$20=0,0,I997/$B$20)</f>
        <v/>
      </c>
    </row>
    <row r="998">
      <c r="A998" s="77" t="n">
        <v>932</v>
      </c>
      <c r="B998" s="78">
        <f>MAX(-0.2,MIN(0.5,_xlfn.NORM.INV(RAND(),$B$4,$B$5)))</f>
        <v/>
      </c>
      <c r="C998" s="78">
        <f>MAX(0.01,MIN(0.6,_xlfn.NORM.INV(RAND(),$B$6,$B$7)))</f>
        <v/>
      </c>
      <c r="D998" s="78">
        <f>MAX(0,MIN(0.05,_xlfn.NORM.INV(RAND(),$B$10,$B$11)))</f>
        <v/>
      </c>
      <c r="E998" s="78">
        <f>MAX(D998+0.01,MAX(0.03,MIN(0.3,_xlfn.NORM.INV(RAND(),$B$8,$B$9))))</f>
        <v/>
      </c>
      <c r="F998" s="79">
        <f>MAX(3,MIN(25,_xlfn.NORM.INV(RAND(),$B$12,$B$13)))</f>
        <v/>
      </c>
      <c r="G998" s="77">
        <f>SUMPRODUCT($B$14*((C998-$B$17)*(1-$B$15)+$B$17-$B$16)*(1+B998)^{1,2,3,4,5}/((1+E998)^{0.5,1.5,2.5,3.5,4.5}))</f>
        <v/>
      </c>
      <c r="H998" s="77">
        <f>(($B$14*(1+B998)^5*((C998-$B$17)*(1-$B$15)+$B$17-$B$16)*(1+D998)/MAX(E998-D998,0.000001))*$B$21+($B$14*(1+B998)^5*C998*F998)*(1-$B$21))/((1+E998)^4.5)</f>
        <v/>
      </c>
      <c r="I998" s="77">
        <f>G998+H998+$B$18-$B$19</f>
        <v/>
      </c>
      <c r="J998" s="80">
        <f>IF($B$20=0,0,I998/$B$20)</f>
        <v/>
      </c>
    </row>
    <row r="999">
      <c r="A999" s="12" t="n">
        <v>933</v>
      </c>
      <c r="B999" s="11">
        <f>MAX(-0.2,MIN(0.5,_xlfn.NORM.INV(RAND(),$B$4,$B$5)))</f>
        <v/>
      </c>
      <c r="C999" s="11">
        <f>MAX(0.01,MIN(0.6,_xlfn.NORM.INV(RAND(),$B$6,$B$7)))</f>
        <v/>
      </c>
      <c r="D999" s="11">
        <f>MAX(0,MIN(0.05,_xlfn.NORM.INV(RAND(),$B$10,$B$11)))</f>
        <v/>
      </c>
      <c r="E999" s="11">
        <f>MAX(D999+0.01,MAX(0.03,MIN(0.3,_xlfn.NORM.INV(RAND(),$B$8,$B$9))))</f>
        <v/>
      </c>
      <c r="F999" s="75">
        <f>MAX(3,MIN(25,_xlfn.NORM.INV(RAND(),$B$12,$B$13)))</f>
        <v/>
      </c>
      <c r="G999" s="12">
        <f>SUMPRODUCT($B$14*((C999-$B$17)*(1-$B$15)+$B$17-$B$16)*(1+B999)^{1,2,3,4,5}/((1+E999)^{0.5,1.5,2.5,3.5,4.5}))</f>
        <v/>
      </c>
      <c r="H999" s="12">
        <f>(($B$14*(1+B999)^5*((C999-$B$17)*(1-$B$15)+$B$17-$B$16)*(1+D999)/MAX(E999-D999,0.000001))*$B$21+($B$14*(1+B999)^5*C999*F999)*(1-$B$21))/((1+E999)^4.5)</f>
        <v/>
      </c>
      <c r="I999" s="12">
        <f>G999+H999+$B$18-$B$19</f>
        <v/>
      </c>
      <c r="J999" s="76">
        <f>IF($B$20=0,0,I999/$B$20)</f>
        <v/>
      </c>
    </row>
    <row r="1000">
      <c r="A1000" s="77" t="n">
        <v>934</v>
      </c>
      <c r="B1000" s="78">
        <f>MAX(-0.2,MIN(0.5,_xlfn.NORM.INV(RAND(),$B$4,$B$5)))</f>
        <v/>
      </c>
      <c r="C1000" s="78">
        <f>MAX(0.01,MIN(0.6,_xlfn.NORM.INV(RAND(),$B$6,$B$7)))</f>
        <v/>
      </c>
      <c r="D1000" s="78">
        <f>MAX(0,MIN(0.05,_xlfn.NORM.INV(RAND(),$B$10,$B$11)))</f>
        <v/>
      </c>
      <c r="E1000" s="78">
        <f>MAX(D1000+0.01,MAX(0.03,MIN(0.3,_xlfn.NORM.INV(RAND(),$B$8,$B$9))))</f>
        <v/>
      </c>
      <c r="F1000" s="79">
        <f>MAX(3,MIN(25,_xlfn.NORM.INV(RAND(),$B$12,$B$13)))</f>
        <v/>
      </c>
      <c r="G1000" s="77">
        <f>SUMPRODUCT($B$14*((C1000-$B$17)*(1-$B$15)+$B$17-$B$16)*(1+B1000)^{1,2,3,4,5}/((1+E1000)^{0.5,1.5,2.5,3.5,4.5}))</f>
        <v/>
      </c>
      <c r="H1000" s="77">
        <f>(($B$14*(1+B1000)^5*((C1000-$B$17)*(1-$B$15)+$B$17-$B$16)*(1+D1000)/MAX(E1000-D1000,0.000001))*$B$21+($B$14*(1+B1000)^5*C1000*F1000)*(1-$B$21))/((1+E1000)^4.5)</f>
        <v/>
      </c>
      <c r="I1000" s="77">
        <f>G1000+H1000+$B$18-$B$19</f>
        <v/>
      </c>
      <c r="J1000" s="80">
        <f>IF($B$20=0,0,I1000/$B$20)</f>
        <v/>
      </c>
    </row>
    <row r="1001">
      <c r="A1001" s="12" t="n">
        <v>935</v>
      </c>
      <c r="B1001" s="11">
        <f>MAX(-0.2,MIN(0.5,_xlfn.NORM.INV(RAND(),$B$4,$B$5)))</f>
        <v/>
      </c>
      <c r="C1001" s="11">
        <f>MAX(0.01,MIN(0.6,_xlfn.NORM.INV(RAND(),$B$6,$B$7)))</f>
        <v/>
      </c>
      <c r="D1001" s="11">
        <f>MAX(0,MIN(0.05,_xlfn.NORM.INV(RAND(),$B$10,$B$11)))</f>
        <v/>
      </c>
      <c r="E1001" s="11">
        <f>MAX(D1001+0.01,MAX(0.03,MIN(0.3,_xlfn.NORM.INV(RAND(),$B$8,$B$9))))</f>
        <v/>
      </c>
      <c r="F1001" s="75">
        <f>MAX(3,MIN(25,_xlfn.NORM.INV(RAND(),$B$12,$B$13)))</f>
        <v/>
      </c>
      <c r="G1001" s="12">
        <f>SUMPRODUCT($B$14*((C1001-$B$17)*(1-$B$15)+$B$17-$B$16)*(1+B1001)^{1,2,3,4,5}/((1+E1001)^{0.5,1.5,2.5,3.5,4.5}))</f>
        <v/>
      </c>
      <c r="H1001" s="12">
        <f>(($B$14*(1+B1001)^5*((C1001-$B$17)*(1-$B$15)+$B$17-$B$16)*(1+D1001)/MAX(E1001-D1001,0.000001))*$B$21+($B$14*(1+B1001)^5*C1001*F1001)*(1-$B$21))/((1+E1001)^4.5)</f>
        <v/>
      </c>
      <c r="I1001" s="12">
        <f>G1001+H1001+$B$18-$B$19</f>
        <v/>
      </c>
      <c r="J1001" s="76">
        <f>IF($B$20=0,0,I1001/$B$20)</f>
        <v/>
      </c>
    </row>
    <row r="1002">
      <c r="A1002" s="77" t="n">
        <v>936</v>
      </c>
      <c r="B1002" s="78">
        <f>MAX(-0.2,MIN(0.5,_xlfn.NORM.INV(RAND(),$B$4,$B$5)))</f>
        <v/>
      </c>
      <c r="C1002" s="78">
        <f>MAX(0.01,MIN(0.6,_xlfn.NORM.INV(RAND(),$B$6,$B$7)))</f>
        <v/>
      </c>
      <c r="D1002" s="78">
        <f>MAX(0,MIN(0.05,_xlfn.NORM.INV(RAND(),$B$10,$B$11)))</f>
        <v/>
      </c>
      <c r="E1002" s="78">
        <f>MAX(D1002+0.01,MAX(0.03,MIN(0.3,_xlfn.NORM.INV(RAND(),$B$8,$B$9))))</f>
        <v/>
      </c>
      <c r="F1002" s="79">
        <f>MAX(3,MIN(25,_xlfn.NORM.INV(RAND(),$B$12,$B$13)))</f>
        <v/>
      </c>
      <c r="G1002" s="77">
        <f>SUMPRODUCT($B$14*((C1002-$B$17)*(1-$B$15)+$B$17-$B$16)*(1+B1002)^{1,2,3,4,5}/((1+E1002)^{0.5,1.5,2.5,3.5,4.5}))</f>
        <v/>
      </c>
      <c r="H1002" s="77">
        <f>(($B$14*(1+B1002)^5*((C1002-$B$17)*(1-$B$15)+$B$17-$B$16)*(1+D1002)/MAX(E1002-D1002,0.000001))*$B$21+($B$14*(1+B1002)^5*C1002*F1002)*(1-$B$21))/((1+E1002)^4.5)</f>
        <v/>
      </c>
      <c r="I1002" s="77">
        <f>G1002+H1002+$B$18-$B$19</f>
        <v/>
      </c>
      <c r="J1002" s="80">
        <f>IF($B$20=0,0,I1002/$B$20)</f>
        <v/>
      </c>
    </row>
    <row r="1003">
      <c r="A1003" s="12" t="n">
        <v>937</v>
      </c>
      <c r="B1003" s="11">
        <f>MAX(-0.2,MIN(0.5,_xlfn.NORM.INV(RAND(),$B$4,$B$5)))</f>
        <v/>
      </c>
      <c r="C1003" s="11">
        <f>MAX(0.01,MIN(0.6,_xlfn.NORM.INV(RAND(),$B$6,$B$7)))</f>
        <v/>
      </c>
      <c r="D1003" s="11">
        <f>MAX(0,MIN(0.05,_xlfn.NORM.INV(RAND(),$B$10,$B$11)))</f>
        <v/>
      </c>
      <c r="E1003" s="11">
        <f>MAX(D1003+0.01,MAX(0.03,MIN(0.3,_xlfn.NORM.INV(RAND(),$B$8,$B$9))))</f>
        <v/>
      </c>
      <c r="F1003" s="75">
        <f>MAX(3,MIN(25,_xlfn.NORM.INV(RAND(),$B$12,$B$13)))</f>
        <v/>
      </c>
      <c r="G1003" s="12">
        <f>SUMPRODUCT($B$14*((C1003-$B$17)*(1-$B$15)+$B$17-$B$16)*(1+B1003)^{1,2,3,4,5}/((1+E1003)^{0.5,1.5,2.5,3.5,4.5}))</f>
        <v/>
      </c>
      <c r="H1003" s="12">
        <f>(($B$14*(1+B1003)^5*((C1003-$B$17)*(1-$B$15)+$B$17-$B$16)*(1+D1003)/MAX(E1003-D1003,0.000001))*$B$21+($B$14*(1+B1003)^5*C1003*F1003)*(1-$B$21))/((1+E1003)^4.5)</f>
        <v/>
      </c>
      <c r="I1003" s="12">
        <f>G1003+H1003+$B$18-$B$19</f>
        <v/>
      </c>
      <c r="J1003" s="76">
        <f>IF($B$20=0,0,I1003/$B$20)</f>
        <v/>
      </c>
    </row>
    <row r="1004">
      <c r="A1004" s="77" t="n">
        <v>938</v>
      </c>
      <c r="B1004" s="78">
        <f>MAX(-0.2,MIN(0.5,_xlfn.NORM.INV(RAND(),$B$4,$B$5)))</f>
        <v/>
      </c>
      <c r="C1004" s="78">
        <f>MAX(0.01,MIN(0.6,_xlfn.NORM.INV(RAND(),$B$6,$B$7)))</f>
        <v/>
      </c>
      <c r="D1004" s="78">
        <f>MAX(0,MIN(0.05,_xlfn.NORM.INV(RAND(),$B$10,$B$11)))</f>
        <v/>
      </c>
      <c r="E1004" s="78">
        <f>MAX(D1004+0.01,MAX(0.03,MIN(0.3,_xlfn.NORM.INV(RAND(),$B$8,$B$9))))</f>
        <v/>
      </c>
      <c r="F1004" s="79">
        <f>MAX(3,MIN(25,_xlfn.NORM.INV(RAND(),$B$12,$B$13)))</f>
        <v/>
      </c>
      <c r="G1004" s="77">
        <f>SUMPRODUCT($B$14*((C1004-$B$17)*(1-$B$15)+$B$17-$B$16)*(1+B1004)^{1,2,3,4,5}/((1+E1004)^{0.5,1.5,2.5,3.5,4.5}))</f>
        <v/>
      </c>
      <c r="H1004" s="77">
        <f>(($B$14*(1+B1004)^5*((C1004-$B$17)*(1-$B$15)+$B$17-$B$16)*(1+D1004)/MAX(E1004-D1004,0.000001))*$B$21+($B$14*(1+B1004)^5*C1004*F1004)*(1-$B$21))/((1+E1004)^4.5)</f>
        <v/>
      </c>
      <c r="I1004" s="77">
        <f>G1004+H1004+$B$18-$B$19</f>
        <v/>
      </c>
      <c r="J1004" s="80">
        <f>IF($B$20=0,0,I1004/$B$20)</f>
        <v/>
      </c>
    </row>
    <row r="1005">
      <c r="A1005" s="12" t="n">
        <v>939</v>
      </c>
      <c r="B1005" s="11">
        <f>MAX(-0.2,MIN(0.5,_xlfn.NORM.INV(RAND(),$B$4,$B$5)))</f>
        <v/>
      </c>
      <c r="C1005" s="11">
        <f>MAX(0.01,MIN(0.6,_xlfn.NORM.INV(RAND(),$B$6,$B$7)))</f>
        <v/>
      </c>
      <c r="D1005" s="11">
        <f>MAX(0,MIN(0.05,_xlfn.NORM.INV(RAND(),$B$10,$B$11)))</f>
        <v/>
      </c>
      <c r="E1005" s="11">
        <f>MAX(D1005+0.01,MAX(0.03,MIN(0.3,_xlfn.NORM.INV(RAND(),$B$8,$B$9))))</f>
        <v/>
      </c>
      <c r="F1005" s="75">
        <f>MAX(3,MIN(25,_xlfn.NORM.INV(RAND(),$B$12,$B$13)))</f>
        <v/>
      </c>
      <c r="G1005" s="12">
        <f>SUMPRODUCT($B$14*((C1005-$B$17)*(1-$B$15)+$B$17-$B$16)*(1+B1005)^{1,2,3,4,5}/((1+E1005)^{0.5,1.5,2.5,3.5,4.5}))</f>
        <v/>
      </c>
      <c r="H1005" s="12">
        <f>(($B$14*(1+B1005)^5*((C1005-$B$17)*(1-$B$15)+$B$17-$B$16)*(1+D1005)/MAX(E1005-D1005,0.000001))*$B$21+($B$14*(1+B1005)^5*C1005*F1005)*(1-$B$21))/((1+E1005)^4.5)</f>
        <v/>
      </c>
      <c r="I1005" s="12">
        <f>G1005+H1005+$B$18-$B$19</f>
        <v/>
      </c>
      <c r="J1005" s="76">
        <f>IF($B$20=0,0,I1005/$B$20)</f>
        <v/>
      </c>
    </row>
    <row r="1006">
      <c r="A1006" s="77" t="n">
        <v>940</v>
      </c>
      <c r="B1006" s="78">
        <f>MAX(-0.2,MIN(0.5,_xlfn.NORM.INV(RAND(),$B$4,$B$5)))</f>
        <v/>
      </c>
      <c r="C1006" s="78">
        <f>MAX(0.01,MIN(0.6,_xlfn.NORM.INV(RAND(),$B$6,$B$7)))</f>
        <v/>
      </c>
      <c r="D1006" s="78">
        <f>MAX(0,MIN(0.05,_xlfn.NORM.INV(RAND(),$B$10,$B$11)))</f>
        <v/>
      </c>
      <c r="E1006" s="78">
        <f>MAX(D1006+0.01,MAX(0.03,MIN(0.3,_xlfn.NORM.INV(RAND(),$B$8,$B$9))))</f>
        <v/>
      </c>
      <c r="F1006" s="79">
        <f>MAX(3,MIN(25,_xlfn.NORM.INV(RAND(),$B$12,$B$13)))</f>
        <v/>
      </c>
      <c r="G1006" s="77">
        <f>SUMPRODUCT($B$14*((C1006-$B$17)*(1-$B$15)+$B$17-$B$16)*(1+B1006)^{1,2,3,4,5}/((1+E1006)^{0.5,1.5,2.5,3.5,4.5}))</f>
        <v/>
      </c>
      <c r="H1006" s="77">
        <f>(($B$14*(1+B1006)^5*((C1006-$B$17)*(1-$B$15)+$B$17-$B$16)*(1+D1006)/MAX(E1006-D1006,0.000001))*$B$21+($B$14*(1+B1006)^5*C1006*F1006)*(1-$B$21))/((1+E1006)^4.5)</f>
        <v/>
      </c>
      <c r="I1006" s="77">
        <f>G1006+H1006+$B$18-$B$19</f>
        <v/>
      </c>
      <c r="J1006" s="80">
        <f>IF($B$20=0,0,I1006/$B$20)</f>
        <v/>
      </c>
    </row>
    <row r="1007">
      <c r="A1007" s="12" t="n">
        <v>941</v>
      </c>
      <c r="B1007" s="11">
        <f>MAX(-0.2,MIN(0.5,_xlfn.NORM.INV(RAND(),$B$4,$B$5)))</f>
        <v/>
      </c>
      <c r="C1007" s="11">
        <f>MAX(0.01,MIN(0.6,_xlfn.NORM.INV(RAND(),$B$6,$B$7)))</f>
        <v/>
      </c>
      <c r="D1007" s="11">
        <f>MAX(0,MIN(0.05,_xlfn.NORM.INV(RAND(),$B$10,$B$11)))</f>
        <v/>
      </c>
      <c r="E1007" s="11">
        <f>MAX(D1007+0.01,MAX(0.03,MIN(0.3,_xlfn.NORM.INV(RAND(),$B$8,$B$9))))</f>
        <v/>
      </c>
      <c r="F1007" s="75">
        <f>MAX(3,MIN(25,_xlfn.NORM.INV(RAND(),$B$12,$B$13)))</f>
        <v/>
      </c>
      <c r="G1007" s="12">
        <f>SUMPRODUCT($B$14*((C1007-$B$17)*(1-$B$15)+$B$17-$B$16)*(1+B1007)^{1,2,3,4,5}/((1+E1007)^{0.5,1.5,2.5,3.5,4.5}))</f>
        <v/>
      </c>
      <c r="H1007" s="12">
        <f>(($B$14*(1+B1007)^5*((C1007-$B$17)*(1-$B$15)+$B$17-$B$16)*(1+D1007)/MAX(E1007-D1007,0.000001))*$B$21+($B$14*(1+B1007)^5*C1007*F1007)*(1-$B$21))/((1+E1007)^4.5)</f>
        <v/>
      </c>
      <c r="I1007" s="12">
        <f>G1007+H1007+$B$18-$B$19</f>
        <v/>
      </c>
      <c r="J1007" s="76">
        <f>IF($B$20=0,0,I1007/$B$20)</f>
        <v/>
      </c>
    </row>
    <row r="1008">
      <c r="A1008" s="77" t="n">
        <v>942</v>
      </c>
      <c r="B1008" s="78">
        <f>MAX(-0.2,MIN(0.5,_xlfn.NORM.INV(RAND(),$B$4,$B$5)))</f>
        <v/>
      </c>
      <c r="C1008" s="78">
        <f>MAX(0.01,MIN(0.6,_xlfn.NORM.INV(RAND(),$B$6,$B$7)))</f>
        <v/>
      </c>
      <c r="D1008" s="78">
        <f>MAX(0,MIN(0.05,_xlfn.NORM.INV(RAND(),$B$10,$B$11)))</f>
        <v/>
      </c>
      <c r="E1008" s="78">
        <f>MAX(D1008+0.01,MAX(0.03,MIN(0.3,_xlfn.NORM.INV(RAND(),$B$8,$B$9))))</f>
        <v/>
      </c>
      <c r="F1008" s="79">
        <f>MAX(3,MIN(25,_xlfn.NORM.INV(RAND(),$B$12,$B$13)))</f>
        <v/>
      </c>
      <c r="G1008" s="77">
        <f>SUMPRODUCT($B$14*((C1008-$B$17)*(1-$B$15)+$B$17-$B$16)*(1+B1008)^{1,2,3,4,5}/((1+E1008)^{0.5,1.5,2.5,3.5,4.5}))</f>
        <v/>
      </c>
      <c r="H1008" s="77">
        <f>(($B$14*(1+B1008)^5*((C1008-$B$17)*(1-$B$15)+$B$17-$B$16)*(1+D1008)/MAX(E1008-D1008,0.000001))*$B$21+($B$14*(1+B1008)^5*C1008*F1008)*(1-$B$21))/((1+E1008)^4.5)</f>
        <v/>
      </c>
      <c r="I1008" s="77">
        <f>G1008+H1008+$B$18-$B$19</f>
        <v/>
      </c>
      <c r="J1008" s="80">
        <f>IF($B$20=0,0,I1008/$B$20)</f>
        <v/>
      </c>
    </row>
    <row r="1009">
      <c r="A1009" s="12" t="n">
        <v>943</v>
      </c>
      <c r="B1009" s="11">
        <f>MAX(-0.2,MIN(0.5,_xlfn.NORM.INV(RAND(),$B$4,$B$5)))</f>
        <v/>
      </c>
      <c r="C1009" s="11">
        <f>MAX(0.01,MIN(0.6,_xlfn.NORM.INV(RAND(),$B$6,$B$7)))</f>
        <v/>
      </c>
      <c r="D1009" s="11">
        <f>MAX(0,MIN(0.05,_xlfn.NORM.INV(RAND(),$B$10,$B$11)))</f>
        <v/>
      </c>
      <c r="E1009" s="11">
        <f>MAX(D1009+0.01,MAX(0.03,MIN(0.3,_xlfn.NORM.INV(RAND(),$B$8,$B$9))))</f>
        <v/>
      </c>
      <c r="F1009" s="75">
        <f>MAX(3,MIN(25,_xlfn.NORM.INV(RAND(),$B$12,$B$13)))</f>
        <v/>
      </c>
      <c r="G1009" s="12">
        <f>SUMPRODUCT($B$14*((C1009-$B$17)*(1-$B$15)+$B$17-$B$16)*(1+B1009)^{1,2,3,4,5}/((1+E1009)^{0.5,1.5,2.5,3.5,4.5}))</f>
        <v/>
      </c>
      <c r="H1009" s="12">
        <f>(($B$14*(1+B1009)^5*((C1009-$B$17)*(1-$B$15)+$B$17-$B$16)*(1+D1009)/MAX(E1009-D1009,0.000001))*$B$21+($B$14*(1+B1009)^5*C1009*F1009)*(1-$B$21))/((1+E1009)^4.5)</f>
        <v/>
      </c>
      <c r="I1009" s="12">
        <f>G1009+H1009+$B$18-$B$19</f>
        <v/>
      </c>
      <c r="J1009" s="76">
        <f>IF($B$20=0,0,I1009/$B$20)</f>
        <v/>
      </c>
    </row>
    <row r="1010">
      <c r="A1010" s="77" t="n">
        <v>944</v>
      </c>
      <c r="B1010" s="78">
        <f>MAX(-0.2,MIN(0.5,_xlfn.NORM.INV(RAND(),$B$4,$B$5)))</f>
        <v/>
      </c>
      <c r="C1010" s="78">
        <f>MAX(0.01,MIN(0.6,_xlfn.NORM.INV(RAND(),$B$6,$B$7)))</f>
        <v/>
      </c>
      <c r="D1010" s="78">
        <f>MAX(0,MIN(0.05,_xlfn.NORM.INV(RAND(),$B$10,$B$11)))</f>
        <v/>
      </c>
      <c r="E1010" s="78">
        <f>MAX(D1010+0.01,MAX(0.03,MIN(0.3,_xlfn.NORM.INV(RAND(),$B$8,$B$9))))</f>
        <v/>
      </c>
      <c r="F1010" s="79">
        <f>MAX(3,MIN(25,_xlfn.NORM.INV(RAND(),$B$12,$B$13)))</f>
        <v/>
      </c>
      <c r="G1010" s="77">
        <f>SUMPRODUCT($B$14*((C1010-$B$17)*(1-$B$15)+$B$17-$B$16)*(1+B1010)^{1,2,3,4,5}/((1+E1010)^{0.5,1.5,2.5,3.5,4.5}))</f>
        <v/>
      </c>
      <c r="H1010" s="77">
        <f>(($B$14*(1+B1010)^5*((C1010-$B$17)*(1-$B$15)+$B$17-$B$16)*(1+D1010)/MAX(E1010-D1010,0.000001))*$B$21+($B$14*(1+B1010)^5*C1010*F1010)*(1-$B$21))/((1+E1010)^4.5)</f>
        <v/>
      </c>
      <c r="I1010" s="77">
        <f>G1010+H1010+$B$18-$B$19</f>
        <v/>
      </c>
      <c r="J1010" s="80">
        <f>IF($B$20=0,0,I1010/$B$20)</f>
        <v/>
      </c>
    </row>
    <row r="1011">
      <c r="A1011" s="12" t="n">
        <v>945</v>
      </c>
      <c r="B1011" s="11">
        <f>MAX(-0.2,MIN(0.5,_xlfn.NORM.INV(RAND(),$B$4,$B$5)))</f>
        <v/>
      </c>
      <c r="C1011" s="11">
        <f>MAX(0.01,MIN(0.6,_xlfn.NORM.INV(RAND(),$B$6,$B$7)))</f>
        <v/>
      </c>
      <c r="D1011" s="11">
        <f>MAX(0,MIN(0.05,_xlfn.NORM.INV(RAND(),$B$10,$B$11)))</f>
        <v/>
      </c>
      <c r="E1011" s="11">
        <f>MAX(D1011+0.01,MAX(0.03,MIN(0.3,_xlfn.NORM.INV(RAND(),$B$8,$B$9))))</f>
        <v/>
      </c>
      <c r="F1011" s="75">
        <f>MAX(3,MIN(25,_xlfn.NORM.INV(RAND(),$B$12,$B$13)))</f>
        <v/>
      </c>
      <c r="G1011" s="12">
        <f>SUMPRODUCT($B$14*((C1011-$B$17)*(1-$B$15)+$B$17-$B$16)*(1+B1011)^{1,2,3,4,5}/((1+E1011)^{0.5,1.5,2.5,3.5,4.5}))</f>
        <v/>
      </c>
      <c r="H1011" s="12">
        <f>(($B$14*(1+B1011)^5*((C1011-$B$17)*(1-$B$15)+$B$17-$B$16)*(1+D1011)/MAX(E1011-D1011,0.000001))*$B$21+($B$14*(1+B1011)^5*C1011*F1011)*(1-$B$21))/((1+E1011)^4.5)</f>
        <v/>
      </c>
      <c r="I1011" s="12">
        <f>G1011+H1011+$B$18-$B$19</f>
        <v/>
      </c>
      <c r="J1011" s="76">
        <f>IF($B$20=0,0,I1011/$B$20)</f>
        <v/>
      </c>
    </row>
    <row r="1012">
      <c r="A1012" s="77" t="n">
        <v>946</v>
      </c>
      <c r="B1012" s="78">
        <f>MAX(-0.2,MIN(0.5,_xlfn.NORM.INV(RAND(),$B$4,$B$5)))</f>
        <v/>
      </c>
      <c r="C1012" s="78">
        <f>MAX(0.01,MIN(0.6,_xlfn.NORM.INV(RAND(),$B$6,$B$7)))</f>
        <v/>
      </c>
      <c r="D1012" s="78">
        <f>MAX(0,MIN(0.05,_xlfn.NORM.INV(RAND(),$B$10,$B$11)))</f>
        <v/>
      </c>
      <c r="E1012" s="78">
        <f>MAX(D1012+0.01,MAX(0.03,MIN(0.3,_xlfn.NORM.INV(RAND(),$B$8,$B$9))))</f>
        <v/>
      </c>
      <c r="F1012" s="79">
        <f>MAX(3,MIN(25,_xlfn.NORM.INV(RAND(),$B$12,$B$13)))</f>
        <v/>
      </c>
      <c r="G1012" s="77">
        <f>SUMPRODUCT($B$14*((C1012-$B$17)*(1-$B$15)+$B$17-$B$16)*(1+B1012)^{1,2,3,4,5}/((1+E1012)^{0.5,1.5,2.5,3.5,4.5}))</f>
        <v/>
      </c>
      <c r="H1012" s="77">
        <f>(($B$14*(1+B1012)^5*((C1012-$B$17)*(1-$B$15)+$B$17-$B$16)*(1+D1012)/MAX(E1012-D1012,0.000001))*$B$21+($B$14*(1+B1012)^5*C1012*F1012)*(1-$B$21))/((1+E1012)^4.5)</f>
        <v/>
      </c>
      <c r="I1012" s="77">
        <f>G1012+H1012+$B$18-$B$19</f>
        <v/>
      </c>
      <c r="J1012" s="80">
        <f>IF($B$20=0,0,I1012/$B$20)</f>
        <v/>
      </c>
    </row>
    <row r="1013">
      <c r="A1013" s="12" t="n">
        <v>947</v>
      </c>
      <c r="B1013" s="11">
        <f>MAX(-0.2,MIN(0.5,_xlfn.NORM.INV(RAND(),$B$4,$B$5)))</f>
        <v/>
      </c>
      <c r="C1013" s="11">
        <f>MAX(0.01,MIN(0.6,_xlfn.NORM.INV(RAND(),$B$6,$B$7)))</f>
        <v/>
      </c>
      <c r="D1013" s="11">
        <f>MAX(0,MIN(0.05,_xlfn.NORM.INV(RAND(),$B$10,$B$11)))</f>
        <v/>
      </c>
      <c r="E1013" s="11">
        <f>MAX(D1013+0.01,MAX(0.03,MIN(0.3,_xlfn.NORM.INV(RAND(),$B$8,$B$9))))</f>
        <v/>
      </c>
      <c r="F1013" s="75">
        <f>MAX(3,MIN(25,_xlfn.NORM.INV(RAND(),$B$12,$B$13)))</f>
        <v/>
      </c>
      <c r="G1013" s="12">
        <f>SUMPRODUCT($B$14*((C1013-$B$17)*(1-$B$15)+$B$17-$B$16)*(1+B1013)^{1,2,3,4,5}/((1+E1013)^{0.5,1.5,2.5,3.5,4.5}))</f>
        <v/>
      </c>
      <c r="H1013" s="12">
        <f>(($B$14*(1+B1013)^5*((C1013-$B$17)*(1-$B$15)+$B$17-$B$16)*(1+D1013)/MAX(E1013-D1013,0.000001))*$B$21+($B$14*(1+B1013)^5*C1013*F1013)*(1-$B$21))/((1+E1013)^4.5)</f>
        <v/>
      </c>
      <c r="I1013" s="12">
        <f>G1013+H1013+$B$18-$B$19</f>
        <v/>
      </c>
      <c r="J1013" s="76">
        <f>IF($B$20=0,0,I1013/$B$20)</f>
        <v/>
      </c>
    </row>
    <row r="1014">
      <c r="A1014" s="77" t="n">
        <v>948</v>
      </c>
      <c r="B1014" s="78">
        <f>MAX(-0.2,MIN(0.5,_xlfn.NORM.INV(RAND(),$B$4,$B$5)))</f>
        <v/>
      </c>
      <c r="C1014" s="78">
        <f>MAX(0.01,MIN(0.6,_xlfn.NORM.INV(RAND(),$B$6,$B$7)))</f>
        <v/>
      </c>
      <c r="D1014" s="78">
        <f>MAX(0,MIN(0.05,_xlfn.NORM.INV(RAND(),$B$10,$B$11)))</f>
        <v/>
      </c>
      <c r="E1014" s="78">
        <f>MAX(D1014+0.01,MAX(0.03,MIN(0.3,_xlfn.NORM.INV(RAND(),$B$8,$B$9))))</f>
        <v/>
      </c>
      <c r="F1014" s="79">
        <f>MAX(3,MIN(25,_xlfn.NORM.INV(RAND(),$B$12,$B$13)))</f>
        <v/>
      </c>
      <c r="G1014" s="77">
        <f>SUMPRODUCT($B$14*((C1014-$B$17)*(1-$B$15)+$B$17-$B$16)*(1+B1014)^{1,2,3,4,5}/((1+E1014)^{0.5,1.5,2.5,3.5,4.5}))</f>
        <v/>
      </c>
      <c r="H1014" s="77">
        <f>(($B$14*(1+B1014)^5*((C1014-$B$17)*(1-$B$15)+$B$17-$B$16)*(1+D1014)/MAX(E1014-D1014,0.000001))*$B$21+($B$14*(1+B1014)^5*C1014*F1014)*(1-$B$21))/((1+E1014)^4.5)</f>
        <v/>
      </c>
      <c r="I1014" s="77">
        <f>G1014+H1014+$B$18-$B$19</f>
        <v/>
      </c>
      <c r="J1014" s="80">
        <f>IF($B$20=0,0,I1014/$B$20)</f>
        <v/>
      </c>
    </row>
    <row r="1015">
      <c r="A1015" s="12" t="n">
        <v>949</v>
      </c>
      <c r="B1015" s="11">
        <f>MAX(-0.2,MIN(0.5,_xlfn.NORM.INV(RAND(),$B$4,$B$5)))</f>
        <v/>
      </c>
      <c r="C1015" s="11">
        <f>MAX(0.01,MIN(0.6,_xlfn.NORM.INV(RAND(),$B$6,$B$7)))</f>
        <v/>
      </c>
      <c r="D1015" s="11">
        <f>MAX(0,MIN(0.05,_xlfn.NORM.INV(RAND(),$B$10,$B$11)))</f>
        <v/>
      </c>
      <c r="E1015" s="11">
        <f>MAX(D1015+0.01,MAX(0.03,MIN(0.3,_xlfn.NORM.INV(RAND(),$B$8,$B$9))))</f>
        <v/>
      </c>
      <c r="F1015" s="75">
        <f>MAX(3,MIN(25,_xlfn.NORM.INV(RAND(),$B$12,$B$13)))</f>
        <v/>
      </c>
      <c r="G1015" s="12">
        <f>SUMPRODUCT($B$14*((C1015-$B$17)*(1-$B$15)+$B$17-$B$16)*(1+B1015)^{1,2,3,4,5}/((1+E1015)^{0.5,1.5,2.5,3.5,4.5}))</f>
        <v/>
      </c>
      <c r="H1015" s="12">
        <f>(($B$14*(1+B1015)^5*((C1015-$B$17)*(1-$B$15)+$B$17-$B$16)*(1+D1015)/MAX(E1015-D1015,0.000001))*$B$21+($B$14*(1+B1015)^5*C1015*F1015)*(1-$B$21))/((1+E1015)^4.5)</f>
        <v/>
      </c>
      <c r="I1015" s="12">
        <f>G1015+H1015+$B$18-$B$19</f>
        <v/>
      </c>
      <c r="J1015" s="76">
        <f>IF($B$20=0,0,I1015/$B$20)</f>
        <v/>
      </c>
    </row>
    <row r="1016">
      <c r="A1016" s="77" t="n">
        <v>950</v>
      </c>
      <c r="B1016" s="78">
        <f>MAX(-0.2,MIN(0.5,_xlfn.NORM.INV(RAND(),$B$4,$B$5)))</f>
        <v/>
      </c>
      <c r="C1016" s="78">
        <f>MAX(0.01,MIN(0.6,_xlfn.NORM.INV(RAND(),$B$6,$B$7)))</f>
        <v/>
      </c>
      <c r="D1016" s="78">
        <f>MAX(0,MIN(0.05,_xlfn.NORM.INV(RAND(),$B$10,$B$11)))</f>
        <v/>
      </c>
      <c r="E1016" s="78">
        <f>MAX(D1016+0.01,MAX(0.03,MIN(0.3,_xlfn.NORM.INV(RAND(),$B$8,$B$9))))</f>
        <v/>
      </c>
      <c r="F1016" s="79">
        <f>MAX(3,MIN(25,_xlfn.NORM.INV(RAND(),$B$12,$B$13)))</f>
        <v/>
      </c>
      <c r="G1016" s="77">
        <f>SUMPRODUCT($B$14*((C1016-$B$17)*(1-$B$15)+$B$17-$B$16)*(1+B1016)^{1,2,3,4,5}/((1+E1016)^{0.5,1.5,2.5,3.5,4.5}))</f>
        <v/>
      </c>
      <c r="H1016" s="77">
        <f>(($B$14*(1+B1016)^5*((C1016-$B$17)*(1-$B$15)+$B$17-$B$16)*(1+D1016)/MAX(E1016-D1016,0.000001))*$B$21+($B$14*(1+B1016)^5*C1016*F1016)*(1-$B$21))/((1+E1016)^4.5)</f>
        <v/>
      </c>
      <c r="I1016" s="77">
        <f>G1016+H1016+$B$18-$B$19</f>
        <v/>
      </c>
      <c r="J1016" s="80">
        <f>IF($B$20=0,0,I1016/$B$20)</f>
        <v/>
      </c>
    </row>
    <row r="1017">
      <c r="A1017" s="12" t="n">
        <v>951</v>
      </c>
      <c r="B1017" s="11">
        <f>MAX(-0.2,MIN(0.5,_xlfn.NORM.INV(RAND(),$B$4,$B$5)))</f>
        <v/>
      </c>
      <c r="C1017" s="11">
        <f>MAX(0.01,MIN(0.6,_xlfn.NORM.INV(RAND(),$B$6,$B$7)))</f>
        <v/>
      </c>
      <c r="D1017" s="11">
        <f>MAX(0,MIN(0.05,_xlfn.NORM.INV(RAND(),$B$10,$B$11)))</f>
        <v/>
      </c>
      <c r="E1017" s="11">
        <f>MAX(D1017+0.01,MAX(0.03,MIN(0.3,_xlfn.NORM.INV(RAND(),$B$8,$B$9))))</f>
        <v/>
      </c>
      <c r="F1017" s="75">
        <f>MAX(3,MIN(25,_xlfn.NORM.INV(RAND(),$B$12,$B$13)))</f>
        <v/>
      </c>
      <c r="G1017" s="12">
        <f>SUMPRODUCT($B$14*((C1017-$B$17)*(1-$B$15)+$B$17-$B$16)*(1+B1017)^{1,2,3,4,5}/((1+E1017)^{0.5,1.5,2.5,3.5,4.5}))</f>
        <v/>
      </c>
      <c r="H1017" s="12">
        <f>(($B$14*(1+B1017)^5*((C1017-$B$17)*(1-$B$15)+$B$17-$B$16)*(1+D1017)/MAX(E1017-D1017,0.000001))*$B$21+($B$14*(1+B1017)^5*C1017*F1017)*(1-$B$21))/((1+E1017)^4.5)</f>
        <v/>
      </c>
      <c r="I1017" s="12">
        <f>G1017+H1017+$B$18-$B$19</f>
        <v/>
      </c>
      <c r="J1017" s="76">
        <f>IF($B$20=0,0,I1017/$B$20)</f>
        <v/>
      </c>
    </row>
    <row r="1018">
      <c r="A1018" s="77" t="n">
        <v>952</v>
      </c>
      <c r="B1018" s="78">
        <f>MAX(-0.2,MIN(0.5,_xlfn.NORM.INV(RAND(),$B$4,$B$5)))</f>
        <v/>
      </c>
      <c r="C1018" s="78">
        <f>MAX(0.01,MIN(0.6,_xlfn.NORM.INV(RAND(),$B$6,$B$7)))</f>
        <v/>
      </c>
      <c r="D1018" s="78">
        <f>MAX(0,MIN(0.05,_xlfn.NORM.INV(RAND(),$B$10,$B$11)))</f>
        <v/>
      </c>
      <c r="E1018" s="78">
        <f>MAX(D1018+0.01,MAX(0.03,MIN(0.3,_xlfn.NORM.INV(RAND(),$B$8,$B$9))))</f>
        <v/>
      </c>
      <c r="F1018" s="79">
        <f>MAX(3,MIN(25,_xlfn.NORM.INV(RAND(),$B$12,$B$13)))</f>
        <v/>
      </c>
      <c r="G1018" s="77">
        <f>SUMPRODUCT($B$14*((C1018-$B$17)*(1-$B$15)+$B$17-$B$16)*(1+B1018)^{1,2,3,4,5}/((1+E1018)^{0.5,1.5,2.5,3.5,4.5}))</f>
        <v/>
      </c>
      <c r="H1018" s="77">
        <f>(($B$14*(1+B1018)^5*((C1018-$B$17)*(1-$B$15)+$B$17-$B$16)*(1+D1018)/MAX(E1018-D1018,0.000001))*$B$21+($B$14*(1+B1018)^5*C1018*F1018)*(1-$B$21))/((1+E1018)^4.5)</f>
        <v/>
      </c>
      <c r="I1018" s="77">
        <f>G1018+H1018+$B$18-$B$19</f>
        <v/>
      </c>
      <c r="J1018" s="80">
        <f>IF($B$20=0,0,I1018/$B$20)</f>
        <v/>
      </c>
    </row>
    <row r="1019">
      <c r="A1019" s="12" t="n">
        <v>953</v>
      </c>
      <c r="B1019" s="11">
        <f>MAX(-0.2,MIN(0.5,_xlfn.NORM.INV(RAND(),$B$4,$B$5)))</f>
        <v/>
      </c>
      <c r="C1019" s="11">
        <f>MAX(0.01,MIN(0.6,_xlfn.NORM.INV(RAND(),$B$6,$B$7)))</f>
        <v/>
      </c>
      <c r="D1019" s="11">
        <f>MAX(0,MIN(0.05,_xlfn.NORM.INV(RAND(),$B$10,$B$11)))</f>
        <v/>
      </c>
      <c r="E1019" s="11">
        <f>MAX(D1019+0.01,MAX(0.03,MIN(0.3,_xlfn.NORM.INV(RAND(),$B$8,$B$9))))</f>
        <v/>
      </c>
      <c r="F1019" s="75">
        <f>MAX(3,MIN(25,_xlfn.NORM.INV(RAND(),$B$12,$B$13)))</f>
        <v/>
      </c>
      <c r="G1019" s="12">
        <f>SUMPRODUCT($B$14*((C1019-$B$17)*(1-$B$15)+$B$17-$B$16)*(1+B1019)^{1,2,3,4,5}/((1+E1019)^{0.5,1.5,2.5,3.5,4.5}))</f>
        <v/>
      </c>
      <c r="H1019" s="12">
        <f>(($B$14*(1+B1019)^5*((C1019-$B$17)*(1-$B$15)+$B$17-$B$16)*(1+D1019)/MAX(E1019-D1019,0.000001))*$B$21+($B$14*(1+B1019)^5*C1019*F1019)*(1-$B$21))/((1+E1019)^4.5)</f>
        <v/>
      </c>
      <c r="I1019" s="12">
        <f>G1019+H1019+$B$18-$B$19</f>
        <v/>
      </c>
      <c r="J1019" s="76">
        <f>IF($B$20=0,0,I1019/$B$20)</f>
        <v/>
      </c>
    </row>
    <row r="1020">
      <c r="A1020" s="77" t="n">
        <v>954</v>
      </c>
      <c r="B1020" s="78">
        <f>MAX(-0.2,MIN(0.5,_xlfn.NORM.INV(RAND(),$B$4,$B$5)))</f>
        <v/>
      </c>
      <c r="C1020" s="78">
        <f>MAX(0.01,MIN(0.6,_xlfn.NORM.INV(RAND(),$B$6,$B$7)))</f>
        <v/>
      </c>
      <c r="D1020" s="78">
        <f>MAX(0,MIN(0.05,_xlfn.NORM.INV(RAND(),$B$10,$B$11)))</f>
        <v/>
      </c>
      <c r="E1020" s="78">
        <f>MAX(D1020+0.01,MAX(0.03,MIN(0.3,_xlfn.NORM.INV(RAND(),$B$8,$B$9))))</f>
        <v/>
      </c>
      <c r="F1020" s="79">
        <f>MAX(3,MIN(25,_xlfn.NORM.INV(RAND(),$B$12,$B$13)))</f>
        <v/>
      </c>
      <c r="G1020" s="77">
        <f>SUMPRODUCT($B$14*((C1020-$B$17)*(1-$B$15)+$B$17-$B$16)*(1+B1020)^{1,2,3,4,5}/((1+E1020)^{0.5,1.5,2.5,3.5,4.5}))</f>
        <v/>
      </c>
      <c r="H1020" s="77">
        <f>(($B$14*(1+B1020)^5*((C1020-$B$17)*(1-$B$15)+$B$17-$B$16)*(1+D1020)/MAX(E1020-D1020,0.000001))*$B$21+($B$14*(1+B1020)^5*C1020*F1020)*(1-$B$21))/((1+E1020)^4.5)</f>
        <v/>
      </c>
      <c r="I1020" s="77">
        <f>G1020+H1020+$B$18-$B$19</f>
        <v/>
      </c>
      <c r="J1020" s="80">
        <f>IF($B$20=0,0,I1020/$B$20)</f>
        <v/>
      </c>
    </row>
    <row r="1021">
      <c r="A1021" s="12" t="n">
        <v>955</v>
      </c>
      <c r="B1021" s="11">
        <f>MAX(-0.2,MIN(0.5,_xlfn.NORM.INV(RAND(),$B$4,$B$5)))</f>
        <v/>
      </c>
      <c r="C1021" s="11">
        <f>MAX(0.01,MIN(0.6,_xlfn.NORM.INV(RAND(),$B$6,$B$7)))</f>
        <v/>
      </c>
      <c r="D1021" s="11">
        <f>MAX(0,MIN(0.05,_xlfn.NORM.INV(RAND(),$B$10,$B$11)))</f>
        <v/>
      </c>
      <c r="E1021" s="11">
        <f>MAX(D1021+0.01,MAX(0.03,MIN(0.3,_xlfn.NORM.INV(RAND(),$B$8,$B$9))))</f>
        <v/>
      </c>
      <c r="F1021" s="75">
        <f>MAX(3,MIN(25,_xlfn.NORM.INV(RAND(),$B$12,$B$13)))</f>
        <v/>
      </c>
      <c r="G1021" s="12">
        <f>SUMPRODUCT($B$14*((C1021-$B$17)*(1-$B$15)+$B$17-$B$16)*(1+B1021)^{1,2,3,4,5}/((1+E1021)^{0.5,1.5,2.5,3.5,4.5}))</f>
        <v/>
      </c>
      <c r="H1021" s="12">
        <f>(($B$14*(1+B1021)^5*((C1021-$B$17)*(1-$B$15)+$B$17-$B$16)*(1+D1021)/MAX(E1021-D1021,0.000001))*$B$21+($B$14*(1+B1021)^5*C1021*F1021)*(1-$B$21))/((1+E1021)^4.5)</f>
        <v/>
      </c>
      <c r="I1021" s="12">
        <f>G1021+H1021+$B$18-$B$19</f>
        <v/>
      </c>
      <c r="J1021" s="76">
        <f>IF($B$20=0,0,I1021/$B$20)</f>
        <v/>
      </c>
    </row>
    <row r="1022">
      <c r="A1022" s="77" t="n">
        <v>956</v>
      </c>
      <c r="B1022" s="78">
        <f>MAX(-0.2,MIN(0.5,_xlfn.NORM.INV(RAND(),$B$4,$B$5)))</f>
        <v/>
      </c>
      <c r="C1022" s="78">
        <f>MAX(0.01,MIN(0.6,_xlfn.NORM.INV(RAND(),$B$6,$B$7)))</f>
        <v/>
      </c>
      <c r="D1022" s="78">
        <f>MAX(0,MIN(0.05,_xlfn.NORM.INV(RAND(),$B$10,$B$11)))</f>
        <v/>
      </c>
      <c r="E1022" s="78">
        <f>MAX(D1022+0.01,MAX(0.03,MIN(0.3,_xlfn.NORM.INV(RAND(),$B$8,$B$9))))</f>
        <v/>
      </c>
      <c r="F1022" s="79">
        <f>MAX(3,MIN(25,_xlfn.NORM.INV(RAND(),$B$12,$B$13)))</f>
        <v/>
      </c>
      <c r="G1022" s="77">
        <f>SUMPRODUCT($B$14*((C1022-$B$17)*(1-$B$15)+$B$17-$B$16)*(1+B1022)^{1,2,3,4,5}/((1+E1022)^{0.5,1.5,2.5,3.5,4.5}))</f>
        <v/>
      </c>
      <c r="H1022" s="77">
        <f>(($B$14*(1+B1022)^5*((C1022-$B$17)*(1-$B$15)+$B$17-$B$16)*(1+D1022)/MAX(E1022-D1022,0.000001))*$B$21+($B$14*(1+B1022)^5*C1022*F1022)*(1-$B$21))/((1+E1022)^4.5)</f>
        <v/>
      </c>
      <c r="I1022" s="77">
        <f>G1022+H1022+$B$18-$B$19</f>
        <v/>
      </c>
      <c r="J1022" s="80">
        <f>IF($B$20=0,0,I1022/$B$20)</f>
        <v/>
      </c>
    </row>
    <row r="1023">
      <c r="A1023" s="12" t="n">
        <v>957</v>
      </c>
      <c r="B1023" s="11">
        <f>MAX(-0.2,MIN(0.5,_xlfn.NORM.INV(RAND(),$B$4,$B$5)))</f>
        <v/>
      </c>
      <c r="C1023" s="11">
        <f>MAX(0.01,MIN(0.6,_xlfn.NORM.INV(RAND(),$B$6,$B$7)))</f>
        <v/>
      </c>
      <c r="D1023" s="11">
        <f>MAX(0,MIN(0.05,_xlfn.NORM.INV(RAND(),$B$10,$B$11)))</f>
        <v/>
      </c>
      <c r="E1023" s="11">
        <f>MAX(D1023+0.01,MAX(0.03,MIN(0.3,_xlfn.NORM.INV(RAND(),$B$8,$B$9))))</f>
        <v/>
      </c>
      <c r="F1023" s="75">
        <f>MAX(3,MIN(25,_xlfn.NORM.INV(RAND(),$B$12,$B$13)))</f>
        <v/>
      </c>
      <c r="G1023" s="12">
        <f>SUMPRODUCT($B$14*((C1023-$B$17)*(1-$B$15)+$B$17-$B$16)*(1+B1023)^{1,2,3,4,5}/((1+E1023)^{0.5,1.5,2.5,3.5,4.5}))</f>
        <v/>
      </c>
      <c r="H1023" s="12">
        <f>(($B$14*(1+B1023)^5*((C1023-$B$17)*(1-$B$15)+$B$17-$B$16)*(1+D1023)/MAX(E1023-D1023,0.000001))*$B$21+($B$14*(1+B1023)^5*C1023*F1023)*(1-$B$21))/((1+E1023)^4.5)</f>
        <v/>
      </c>
      <c r="I1023" s="12">
        <f>G1023+H1023+$B$18-$B$19</f>
        <v/>
      </c>
      <c r="J1023" s="76">
        <f>IF($B$20=0,0,I1023/$B$20)</f>
        <v/>
      </c>
    </row>
    <row r="1024">
      <c r="A1024" s="77" t="n">
        <v>958</v>
      </c>
      <c r="B1024" s="78">
        <f>MAX(-0.2,MIN(0.5,_xlfn.NORM.INV(RAND(),$B$4,$B$5)))</f>
        <v/>
      </c>
      <c r="C1024" s="78">
        <f>MAX(0.01,MIN(0.6,_xlfn.NORM.INV(RAND(),$B$6,$B$7)))</f>
        <v/>
      </c>
      <c r="D1024" s="78">
        <f>MAX(0,MIN(0.05,_xlfn.NORM.INV(RAND(),$B$10,$B$11)))</f>
        <v/>
      </c>
      <c r="E1024" s="78">
        <f>MAX(D1024+0.01,MAX(0.03,MIN(0.3,_xlfn.NORM.INV(RAND(),$B$8,$B$9))))</f>
        <v/>
      </c>
      <c r="F1024" s="79">
        <f>MAX(3,MIN(25,_xlfn.NORM.INV(RAND(),$B$12,$B$13)))</f>
        <v/>
      </c>
      <c r="G1024" s="77">
        <f>SUMPRODUCT($B$14*((C1024-$B$17)*(1-$B$15)+$B$17-$B$16)*(1+B1024)^{1,2,3,4,5}/((1+E1024)^{0.5,1.5,2.5,3.5,4.5}))</f>
        <v/>
      </c>
      <c r="H1024" s="77">
        <f>(($B$14*(1+B1024)^5*((C1024-$B$17)*(1-$B$15)+$B$17-$B$16)*(1+D1024)/MAX(E1024-D1024,0.000001))*$B$21+($B$14*(1+B1024)^5*C1024*F1024)*(1-$B$21))/((1+E1024)^4.5)</f>
        <v/>
      </c>
      <c r="I1024" s="77">
        <f>G1024+H1024+$B$18-$B$19</f>
        <v/>
      </c>
      <c r="J1024" s="80">
        <f>IF($B$20=0,0,I1024/$B$20)</f>
        <v/>
      </c>
    </row>
    <row r="1025">
      <c r="A1025" s="12" t="n">
        <v>959</v>
      </c>
      <c r="B1025" s="11">
        <f>MAX(-0.2,MIN(0.5,_xlfn.NORM.INV(RAND(),$B$4,$B$5)))</f>
        <v/>
      </c>
      <c r="C1025" s="11">
        <f>MAX(0.01,MIN(0.6,_xlfn.NORM.INV(RAND(),$B$6,$B$7)))</f>
        <v/>
      </c>
      <c r="D1025" s="11">
        <f>MAX(0,MIN(0.05,_xlfn.NORM.INV(RAND(),$B$10,$B$11)))</f>
        <v/>
      </c>
      <c r="E1025" s="11">
        <f>MAX(D1025+0.01,MAX(0.03,MIN(0.3,_xlfn.NORM.INV(RAND(),$B$8,$B$9))))</f>
        <v/>
      </c>
      <c r="F1025" s="75">
        <f>MAX(3,MIN(25,_xlfn.NORM.INV(RAND(),$B$12,$B$13)))</f>
        <v/>
      </c>
      <c r="G1025" s="12">
        <f>SUMPRODUCT($B$14*((C1025-$B$17)*(1-$B$15)+$B$17-$B$16)*(1+B1025)^{1,2,3,4,5}/((1+E1025)^{0.5,1.5,2.5,3.5,4.5}))</f>
        <v/>
      </c>
      <c r="H1025" s="12">
        <f>(($B$14*(1+B1025)^5*((C1025-$B$17)*(1-$B$15)+$B$17-$B$16)*(1+D1025)/MAX(E1025-D1025,0.000001))*$B$21+($B$14*(1+B1025)^5*C1025*F1025)*(1-$B$21))/((1+E1025)^4.5)</f>
        <v/>
      </c>
      <c r="I1025" s="12">
        <f>G1025+H1025+$B$18-$B$19</f>
        <v/>
      </c>
      <c r="J1025" s="76">
        <f>IF($B$20=0,0,I1025/$B$20)</f>
        <v/>
      </c>
    </row>
    <row r="1026">
      <c r="A1026" s="77" t="n">
        <v>960</v>
      </c>
      <c r="B1026" s="78">
        <f>MAX(-0.2,MIN(0.5,_xlfn.NORM.INV(RAND(),$B$4,$B$5)))</f>
        <v/>
      </c>
      <c r="C1026" s="78">
        <f>MAX(0.01,MIN(0.6,_xlfn.NORM.INV(RAND(),$B$6,$B$7)))</f>
        <v/>
      </c>
      <c r="D1026" s="78">
        <f>MAX(0,MIN(0.05,_xlfn.NORM.INV(RAND(),$B$10,$B$11)))</f>
        <v/>
      </c>
      <c r="E1026" s="78">
        <f>MAX(D1026+0.01,MAX(0.03,MIN(0.3,_xlfn.NORM.INV(RAND(),$B$8,$B$9))))</f>
        <v/>
      </c>
      <c r="F1026" s="79">
        <f>MAX(3,MIN(25,_xlfn.NORM.INV(RAND(),$B$12,$B$13)))</f>
        <v/>
      </c>
      <c r="G1026" s="77">
        <f>SUMPRODUCT($B$14*((C1026-$B$17)*(1-$B$15)+$B$17-$B$16)*(1+B1026)^{1,2,3,4,5}/((1+E1026)^{0.5,1.5,2.5,3.5,4.5}))</f>
        <v/>
      </c>
      <c r="H1026" s="77">
        <f>(($B$14*(1+B1026)^5*((C1026-$B$17)*(1-$B$15)+$B$17-$B$16)*(1+D1026)/MAX(E1026-D1026,0.000001))*$B$21+($B$14*(1+B1026)^5*C1026*F1026)*(1-$B$21))/((1+E1026)^4.5)</f>
        <v/>
      </c>
      <c r="I1026" s="77">
        <f>G1026+H1026+$B$18-$B$19</f>
        <v/>
      </c>
      <c r="J1026" s="80">
        <f>IF($B$20=0,0,I1026/$B$20)</f>
        <v/>
      </c>
    </row>
    <row r="1027">
      <c r="A1027" s="12" t="n">
        <v>961</v>
      </c>
      <c r="B1027" s="11">
        <f>MAX(-0.2,MIN(0.5,_xlfn.NORM.INV(RAND(),$B$4,$B$5)))</f>
        <v/>
      </c>
      <c r="C1027" s="11">
        <f>MAX(0.01,MIN(0.6,_xlfn.NORM.INV(RAND(),$B$6,$B$7)))</f>
        <v/>
      </c>
      <c r="D1027" s="11">
        <f>MAX(0,MIN(0.05,_xlfn.NORM.INV(RAND(),$B$10,$B$11)))</f>
        <v/>
      </c>
      <c r="E1027" s="11">
        <f>MAX(D1027+0.01,MAX(0.03,MIN(0.3,_xlfn.NORM.INV(RAND(),$B$8,$B$9))))</f>
        <v/>
      </c>
      <c r="F1027" s="75">
        <f>MAX(3,MIN(25,_xlfn.NORM.INV(RAND(),$B$12,$B$13)))</f>
        <v/>
      </c>
      <c r="G1027" s="12">
        <f>SUMPRODUCT($B$14*((C1027-$B$17)*(1-$B$15)+$B$17-$B$16)*(1+B1027)^{1,2,3,4,5}/((1+E1027)^{0.5,1.5,2.5,3.5,4.5}))</f>
        <v/>
      </c>
      <c r="H1027" s="12">
        <f>(($B$14*(1+B1027)^5*((C1027-$B$17)*(1-$B$15)+$B$17-$B$16)*(1+D1027)/MAX(E1027-D1027,0.000001))*$B$21+($B$14*(1+B1027)^5*C1027*F1027)*(1-$B$21))/((1+E1027)^4.5)</f>
        <v/>
      </c>
      <c r="I1027" s="12">
        <f>G1027+H1027+$B$18-$B$19</f>
        <v/>
      </c>
      <c r="J1027" s="76">
        <f>IF($B$20=0,0,I1027/$B$20)</f>
        <v/>
      </c>
    </row>
    <row r="1028">
      <c r="A1028" s="77" t="n">
        <v>962</v>
      </c>
      <c r="B1028" s="78">
        <f>MAX(-0.2,MIN(0.5,_xlfn.NORM.INV(RAND(),$B$4,$B$5)))</f>
        <v/>
      </c>
      <c r="C1028" s="78">
        <f>MAX(0.01,MIN(0.6,_xlfn.NORM.INV(RAND(),$B$6,$B$7)))</f>
        <v/>
      </c>
      <c r="D1028" s="78">
        <f>MAX(0,MIN(0.05,_xlfn.NORM.INV(RAND(),$B$10,$B$11)))</f>
        <v/>
      </c>
      <c r="E1028" s="78">
        <f>MAX(D1028+0.01,MAX(0.03,MIN(0.3,_xlfn.NORM.INV(RAND(),$B$8,$B$9))))</f>
        <v/>
      </c>
      <c r="F1028" s="79">
        <f>MAX(3,MIN(25,_xlfn.NORM.INV(RAND(),$B$12,$B$13)))</f>
        <v/>
      </c>
      <c r="G1028" s="77">
        <f>SUMPRODUCT($B$14*((C1028-$B$17)*(1-$B$15)+$B$17-$B$16)*(1+B1028)^{1,2,3,4,5}/((1+E1028)^{0.5,1.5,2.5,3.5,4.5}))</f>
        <v/>
      </c>
      <c r="H1028" s="77">
        <f>(($B$14*(1+B1028)^5*((C1028-$B$17)*(1-$B$15)+$B$17-$B$16)*(1+D1028)/MAX(E1028-D1028,0.000001))*$B$21+($B$14*(1+B1028)^5*C1028*F1028)*(1-$B$21))/((1+E1028)^4.5)</f>
        <v/>
      </c>
      <c r="I1028" s="77">
        <f>G1028+H1028+$B$18-$B$19</f>
        <v/>
      </c>
      <c r="J1028" s="80">
        <f>IF($B$20=0,0,I1028/$B$20)</f>
        <v/>
      </c>
    </row>
    <row r="1029">
      <c r="A1029" s="12" t="n">
        <v>963</v>
      </c>
      <c r="B1029" s="11">
        <f>MAX(-0.2,MIN(0.5,_xlfn.NORM.INV(RAND(),$B$4,$B$5)))</f>
        <v/>
      </c>
      <c r="C1029" s="11">
        <f>MAX(0.01,MIN(0.6,_xlfn.NORM.INV(RAND(),$B$6,$B$7)))</f>
        <v/>
      </c>
      <c r="D1029" s="11">
        <f>MAX(0,MIN(0.05,_xlfn.NORM.INV(RAND(),$B$10,$B$11)))</f>
        <v/>
      </c>
      <c r="E1029" s="11">
        <f>MAX(D1029+0.01,MAX(0.03,MIN(0.3,_xlfn.NORM.INV(RAND(),$B$8,$B$9))))</f>
        <v/>
      </c>
      <c r="F1029" s="75">
        <f>MAX(3,MIN(25,_xlfn.NORM.INV(RAND(),$B$12,$B$13)))</f>
        <v/>
      </c>
      <c r="G1029" s="12">
        <f>SUMPRODUCT($B$14*((C1029-$B$17)*(1-$B$15)+$B$17-$B$16)*(1+B1029)^{1,2,3,4,5}/((1+E1029)^{0.5,1.5,2.5,3.5,4.5}))</f>
        <v/>
      </c>
      <c r="H1029" s="12">
        <f>(($B$14*(1+B1029)^5*((C1029-$B$17)*(1-$B$15)+$B$17-$B$16)*(1+D1029)/MAX(E1029-D1029,0.000001))*$B$21+($B$14*(1+B1029)^5*C1029*F1029)*(1-$B$21))/((1+E1029)^4.5)</f>
        <v/>
      </c>
      <c r="I1029" s="12">
        <f>G1029+H1029+$B$18-$B$19</f>
        <v/>
      </c>
      <c r="J1029" s="76">
        <f>IF($B$20=0,0,I1029/$B$20)</f>
        <v/>
      </c>
    </row>
    <row r="1030">
      <c r="A1030" s="77" t="n">
        <v>964</v>
      </c>
      <c r="B1030" s="78">
        <f>MAX(-0.2,MIN(0.5,_xlfn.NORM.INV(RAND(),$B$4,$B$5)))</f>
        <v/>
      </c>
      <c r="C1030" s="78">
        <f>MAX(0.01,MIN(0.6,_xlfn.NORM.INV(RAND(),$B$6,$B$7)))</f>
        <v/>
      </c>
      <c r="D1030" s="78">
        <f>MAX(0,MIN(0.05,_xlfn.NORM.INV(RAND(),$B$10,$B$11)))</f>
        <v/>
      </c>
      <c r="E1030" s="78">
        <f>MAX(D1030+0.01,MAX(0.03,MIN(0.3,_xlfn.NORM.INV(RAND(),$B$8,$B$9))))</f>
        <v/>
      </c>
      <c r="F1030" s="79">
        <f>MAX(3,MIN(25,_xlfn.NORM.INV(RAND(),$B$12,$B$13)))</f>
        <v/>
      </c>
      <c r="G1030" s="77">
        <f>SUMPRODUCT($B$14*((C1030-$B$17)*(1-$B$15)+$B$17-$B$16)*(1+B1030)^{1,2,3,4,5}/((1+E1030)^{0.5,1.5,2.5,3.5,4.5}))</f>
        <v/>
      </c>
      <c r="H1030" s="77">
        <f>(($B$14*(1+B1030)^5*((C1030-$B$17)*(1-$B$15)+$B$17-$B$16)*(1+D1030)/MAX(E1030-D1030,0.000001))*$B$21+($B$14*(1+B1030)^5*C1030*F1030)*(1-$B$21))/((1+E1030)^4.5)</f>
        <v/>
      </c>
      <c r="I1030" s="77">
        <f>G1030+H1030+$B$18-$B$19</f>
        <v/>
      </c>
      <c r="J1030" s="80">
        <f>IF($B$20=0,0,I1030/$B$20)</f>
        <v/>
      </c>
    </row>
    <row r="1031">
      <c r="A1031" s="12" t="n">
        <v>965</v>
      </c>
      <c r="B1031" s="11">
        <f>MAX(-0.2,MIN(0.5,_xlfn.NORM.INV(RAND(),$B$4,$B$5)))</f>
        <v/>
      </c>
      <c r="C1031" s="11">
        <f>MAX(0.01,MIN(0.6,_xlfn.NORM.INV(RAND(),$B$6,$B$7)))</f>
        <v/>
      </c>
      <c r="D1031" s="11">
        <f>MAX(0,MIN(0.05,_xlfn.NORM.INV(RAND(),$B$10,$B$11)))</f>
        <v/>
      </c>
      <c r="E1031" s="11">
        <f>MAX(D1031+0.01,MAX(0.03,MIN(0.3,_xlfn.NORM.INV(RAND(),$B$8,$B$9))))</f>
        <v/>
      </c>
      <c r="F1031" s="75">
        <f>MAX(3,MIN(25,_xlfn.NORM.INV(RAND(),$B$12,$B$13)))</f>
        <v/>
      </c>
      <c r="G1031" s="12">
        <f>SUMPRODUCT($B$14*((C1031-$B$17)*(1-$B$15)+$B$17-$B$16)*(1+B1031)^{1,2,3,4,5}/((1+E1031)^{0.5,1.5,2.5,3.5,4.5}))</f>
        <v/>
      </c>
      <c r="H1031" s="12">
        <f>(($B$14*(1+B1031)^5*((C1031-$B$17)*(1-$B$15)+$B$17-$B$16)*(1+D1031)/MAX(E1031-D1031,0.000001))*$B$21+($B$14*(1+B1031)^5*C1031*F1031)*(1-$B$21))/((1+E1031)^4.5)</f>
        <v/>
      </c>
      <c r="I1031" s="12">
        <f>G1031+H1031+$B$18-$B$19</f>
        <v/>
      </c>
      <c r="J1031" s="76">
        <f>IF($B$20=0,0,I1031/$B$20)</f>
        <v/>
      </c>
    </row>
    <row r="1032">
      <c r="A1032" s="77" t="n">
        <v>966</v>
      </c>
      <c r="B1032" s="78">
        <f>MAX(-0.2,MIN(0.5,_xlfn.NORM.INV(RAND(),$B$4,$B$5)))</f>
        <v/>
      </c>
      <c r="C1032" s="78">
        <f>MAX(0.01,MIN(0.6,_xlfn.NORM.INV(RAND(),$B$6,$B$7)))</f>
        <v/>
      </c>
      <c r="D1032" s="78">
        <f>MAX(0,MIN(0.05,_xlfn.NORM.INV(RAND(),$B$10,$B$11)))</f>
        <v/>
      </c>
      <c r="E1032" s="78">
        <f>MAX(D1032+0.01,MAX(0.03,MIN(0.3,_xlfn.NORM.INV(RAND(),$B$8,$B$9))))</f>
        <v/>
      </c>
      <c r="F1032" s="79">
        <f>MAX(3,MIN(25,_xlfn.NORM.INV(RAND(),$B$12,$B$13)))</f>
        <v/>
      </c>
      <c r="G1032" s="77">
        <f>SUMPRODUCT($B$14*((C1032-$B$17)*(1-$B$15)+$B$17-$B$16)*(1+B1032)^{1,2,3,4,5}/((1+E1032)^{0.5,1.5,2.5,3.5,4.5}))</f>
        <v/>
      </c>
      <c r="H1032" s="77">
        <f>(($B$14*(1+B1032)^5*((C1032-$B$17)*(1-$B$15)+$B$17-$B$16)*(1+D1032)/MAX(E1032-D1032,0.000001))*$B$21+($B$14*(1+B1032)^5*C1032*F1032)*(1-$B$21))/((1+E1032)^4.5)</f>
        <v/>
      </c>
      <c r="I1032" s="77">
        <f>G1032+H1032+$B$18-$B$19</f>
        <v/>
      </c>
      <c r="J1032" s="80">
        <f>IF($B$20=0,0,I1032/$B$20)</f>
        <v/>
      </c>
    </row>
    <row r="1033">
      <c r="A1033" s="12" t="n">
        <v>967</v>
      </c>
      <c r="B1033" s="11">
        <f>MAX(-0.2,MIN(0.5,_xlfn.NORM.INV(RAND(),$B$4,$B$5)))</f>
        <v/>
      </c>
      <c r="C1033" s="11">
        <f>MAX(0.01,MIN(0.6,_xlfn.NORM.INV(RAND(),$B$6,$B$7)))</f>
        <v/>
      </c>
      <c r="D1033" s="11">
        <f>MAX(0,MIN(0.05,_xlfn.NORM.INV(RAND(),$B$10,$B$11)))</f>
        <v/>
      </c>
      <c r="E1033" s="11">
        <f>MAX(D1033+0.01,MAX(0.03,MIN(0.3,_xlfn.NORM.INV(RAND(),$B$8,$B$9))))</f>
        <v/>
      </c>
      <c r="F1033" s="75">
        <f>MAX(3,MIN(25,_xlfn.NORM.INV(RAND(),$B$12,$B$13)))</f>
        <v/>
      </c>
      <c r="G1033" s="12">
        <f>SUMPRODUCT($B$14*((C1033-$B$17)*(1-$B$15)+$B$17-$B$16)*(1+B1033)^{1,2,3,4,5}/((1+E1033)^{0.5,1.5,2.5,3.5,4.5}))</f>
        <v/>
      </c>
      <c r="H1033" s="12">
        <f>(($B$14*(1+B1033)^5*((C1033-$B$17)*(1-$B$15)+$B$17-$B$16)*(1+D1033)/MAX(E1033-D1033,0.000001))*$B$21+($B$14*(1+B1033)^5*C1033*F1033)*(1-$B$21))/((1+E1033)^4.5)</f>
        <v/>
      </c>
      <c r="I1033" s="12">
        <f>G1033+H1033+$B$18-$B$19</f>
        <v/>
      </c>
      <c r="J1033" s="76">
        <f>IF($B$20=0,0,I1033/$B$20)</f>
        <v/>
      </c>
    </row>
    <row r="1034">
      <c r="A1034" s="77" t="n">
        <v>968</v>
      </c>
      <c r="B1034" s="78">
        <f>MAX(-0.2,MIN(0.5,_xlfn.NORM.INV(RAND(),$B$4,$B$5)))</f>
        <v/>
      </c>
      <c r="C1034" s="78">
        <f>MAX(0.01,MIN(0.6,_xlfn.NORM.INV(RAND(),$B$6,$B$7)))</f>
        <v/>
      </c>
      <c r="D1034" s="78">
        <f>MAX(0,MIN(0.05,_xlfn.NORM.INV(RAND(),$B$10,$B$11)))</f>
        <v/>
      </c>
      <c r="E1034" s="78">
        <f>MAX(D1034+0.01,MAX(0.03,MIN(0.3,_xlfn.NORM.INV(RAND(),$B$8,$B$9))))</f>
        <v/>
      </c>
      <c r="F1034" s="79">
        <f>MAX(3,MIN(25,_xlfn.NORM.INV(RAND(),$B$12,$B$13)))</f>
        <v/>
      </c>
      <c r="G1034" s="77">
        <f>SUMPRODUCT($B$14*((C1034-$B$17)*(1-$B$15)+$B$17-$B$16)*(1+B1034)^{1,2,3,4,5}/((1+E1034)^{0.5,1.5,2.5,3.5,4.5}))</f>
        <v/>
      </c>
      <c r="H1034" s="77">
        <f>(($B$14*(1+B1034)^5*((C1034-$B$17)*(1-$B$15)+$B$17-$B$16)*(1+D1034)/MAX(E1034-D1034,0.000001))*$B$21+($B$14*(1+B1034)^5*C1034*F1034)*(1-$B$21))/((1+E1034)^4.5)</f>
        <v/>
      </c>
      <c r="I1034" s="77">
        <f>G1034+H1034+$B$18-$B$19</f>
        <v/>
      </c>
      <c r="J1034" s="80">
        <f>IF($B$20=0,0,I1034/$B$20)</f>
        <v/>
      </c>
    </row>
    <row r="1035">
      <c r="A1035" s="12" t="n">
        <v>969</v>
      </c>
      <c r="B1035" s="11">
        <f>MAX(-0.2,MIN(0.5,_xlfn.NORM.INV(RAND(),$B$4,$B$5)))</f>
        <v/>
      </c>
      <c r="C1035" s="11">
        <f>MAX(0.01,MIN(0.6,_xlfn.NORM.INV(RAND(),$B$6,$B$7)))</f>
        <v/>
      </c>
      <c r="D1035" s="11">
        <f>MAX(0,MIN(0.05,_xlfn.NORM.INV(RAND(),$B$10,$B$11)))</f>
        <v/>
      </c>
      <c r="E1035" s="11">
        <f>MAX(D1035+0.01,MAX(0.03,MIN(0.3,_xlfn.NORM.INV(RAND(),$B$8,$B$9))))</f>
        <v/>
      </c>
      <c r="F1035" s="75">
        <f>MAX(3,MIN(25,_xlfn.NORM.INV(RAND(),$B$12,$B$13)))</f>
        <v/>
      </c>
      <c r="G1035" s="12">
        <f>SUMPRODUCT($B$14*((C1035-$B$17)*(1-$B$15)+$B$17-$B$16)*(1+B1035)^{1,2,3,4,5}/((1+E1035)^{0.5,1.5,2.5,3.5,4.5}))</f>
        <v/>
      </c>
      <c r="H1035" s="12">
        <f>(($B$14*(1+B1035)^5*((C1035-$B$17)*(1-$B$15)+$B$17-$B$16)*(1+D1035)/MAX(E1035-D1035,0.000001))*$B$21+($B$14*(1+B1035)^5*C1035*F1035)*(1-$B$21))/((1+E1035)^4.5)</f>
        <v/>
      </c>
      <c r="I1035" s="12">
        <f>G1035+H1035+$B$18-$B$19</f>
        <v/>
      </c>
      <c r="J1035" s="76">
        <f>IF($B$20=0,0,I1035/$B$20)</f>
        <v/>
      </c>
    </row>
    <row r="1036">
      <c r="A1036" s="77" t="n">
        <v>970</v>
      </c>
      <c r="B1036" s="78">
        <f>MAX(-0.2,MIN(0.5,_xlfn.NORM.INV(RAND(),$B$4,$B$5)))</f>
        <v/>
      </c>
      <c r="C1036" s="78">
        <f>MAX(0.01,MIN(0.6,_xlfn.NORM.INV(RAND(),$B$6,$B$7)))</f>
        <v/>
      </c>
      <c r="D1036" s="78">
        <f>MAX(0,MIN(0.05,_xlfn.NORM.INV(RAND(),$B$10,$B$11)))</f>
        <v/>
      </c>
      <c r="E1036" s="78">
        <f>MAX(D1036+0.01,MAX(0.03,MIN(0.3,_xlfn.NORM.INV(RAND(),$B$8,$B$9))))</f>
        <v/>
      </c>
      <c r="F1036" s="79">
        <f>MAX(3,MIN(25,_xlfn.NORM.INV(RAND(),$B$12,$B$13)))</f>
        <v/>
      </c>
      <c r="G1036" s="77">
        <f>SUMPRODUCT($B$14*((C1036-$B$17)*(1-$B$15)+$B$17-$B$16)*(1+B1036)^{1,2,3,4,5}/((1+E1036)^{0.5,1.5,2.5,3.5,4.5}))</f>
        <v/>
      </c>
      <c r="H1036" s="77">
        <f>(($B$14*(1+B1036)^5*((C1036-$B$17)*(1-$B$15)+$B$17-$B$16)*(1+D1036)/MAX(E1036-D1036,0.000001))*$B$21+($B$14*(1+B1036)^5*C1036*F1036)*(1-$B$21))/((1+E1036)^4.5)</f>
        <v/>
      </c>
      <c r="I1036" s="77">
        <f>G1036+H1036+$B$18-$B$19</f>
        <v/>
      </c>
      <c r="J1036" s="80">
        <f>IF($B$20=0,0,I1036/$B$20)</f>
        <v/>
      </c>
    </row>
    <row r="1037">
      <c r="A1037" s="12" t="n">
        <v>971</v>
      </c>
      <c r="B1037" s="11">
        <f>MAX(-0.2,MIN(0.5,_xlfn.NORM.INV(RAND(),$B$4,$B$5)))</f>
        <v/>
      </c>
      <c r="C1037" s="11">
        <f>MAX(0.01,MIN(0.6,_xlfn.NORM.INV(RAND(),$B$6,$B$7)))</f>
        <v/>
      </c>
      <c r="D1037" s="11">
        <f>MAX(0,MIN(0.05,_xlfn.NORM.INV(RAND(),$B$10,$B$11)))</f>
        <v/>
      </c>
      <c r="E1037" s="11">
        <f>MAX(D1037+0.01,MAX(0.03,MIN(0.3,_xlfn.NORM.INV(RAND(),$B$8,$B$9))))</f>
        <v/>
      </c>
      <c r="F1037" s="75">
        <f>MAX(3,MIN(25,_xlfn.NORM.INV(RAND(),$B$12,$B$13)))</f>
        <v/>
      </c>
      <c r="G1037" s="12">
        <f>SUMPRODUCT($B$14*((C1037-$B$17)*(1-$B$15)+$B$17-$B$16)*(1+B1037)^{1,2,3,4,5}/((1+E1037)^{0.5,1.5,2.5,3.5,4.5}))</f>
        <v/>
      </c>
      <c r="H1037" s="12">
        <f>(($B$14*(1+B1037)^5*((C1037-$B$17)*(1-$B$15)+$B$17-$B$16)*(1+D1037)/MAX(E1037-D1037,0.000001))*$B$21+($B$14*(1+B1037)^5*C1037*F1037)*(1-$B$21))/((1+E1037)^4.5)</f>
        <v/>
      </c>
      <c r="I1037" s="12">
        <f>G1037+H1037+$B$18-$B$19</f>
        <v/>
      </c>
      <c r="J1037" s="76">
        <f>IF($B$20=0,0,I1037/$B$20)</f>
        <v/>
      </c>
    </row>
    <row r="1038">
      <c r="A1038" s="77" t="n">
        <v>972</v>
      </c>
      <c r="B1038" s="78">
        <f>MAX(-0.2,MIN(0.5,_xlfn.NORM.INV(RAND(),$B$4,$B$5)))</f>
        <v/>
      </c>
      <c r="C1038" s="78">
        <f>MAX(0.01,MIN(0.6,_xlfn.NORM.INV(RAND(),$B$6,$B$7)))</f>
        <v/>
      </c>
      <c r="D1038" s="78">
        <f>MAX(0,MIN(0.05,_xlfn.NORM.INV(RAND(),$B$10,$B$11)))</f>
        <v/>
      </c>
      <c r="E1038" s="78">
        <f>MAX(D1038+0.01,MAX(0.03,MIN(0.3,_xlfn.NORM.INV(RAND(),$B$8,$B$9))))</f>
        <v/>
      </c>
      <c r="F1038" s="79">
        <f>MAX(3,MIN(25,_xlfn.NORM.INV(RAND(),$B$12,$B$13)))</f>
        <v/>
      </c>
      <c r="G1038" s="77">
        <f>SUMPRODUCT($B$14*((C1038-$B$17)*(1-$B$15)+$B$17-$B$16)*(1+B1038)^{1,2,3,4,5}/((1+E1038)^{0.5,1.5,2.5,3.5,4.5}))</f>
        <v/>
      </c>
      <c r="H1038" s="77">
        <f>(($B$14*(1+B1038)^5*((C1038-$B$17)*(1-$B$15)+$B$17-$B$16)*(1+D1038)/MAX(E1038-D1038,0.000001))*$B$21+($B$14*(1+B1038)^5*C1038*F1038)*(1-$B$21))/((1+E1038)^4.5)</f>
        <v/>
      </c>
      <c r="I1038" s="77">
        <f>G1038+H1038+$B$18-$B$19</f>
        <v/>
      </c>
      <c r="J1038" s="80">
        <f>IF($B$20=0,0,I1038/$B$20)</f>
        <v/>
      </c>
    </row>
    <row r="1039">
      <c r="A1039" s="12" t="n">
        <v>973</v>
      </c>
      <c r="B1039" s="11">
        <f>MAX(-0.2,MIN(0.5,_xlfn.NORM.INV(RAND(),$B$4,$B$5)))</f>
        <v/>
      </c>
      <c r="C1039" s="11">
        <f>MAX(0.01,MIN(0.6,_xlfn.NORM.INV(RAND(),$B$6,$B$7)))</f>
        <v/>
      </c>
      <c r="D1039" s="11">
        <f>MAX(0,MIN(0.05,_xlfn.NORM.INV(RAND(),$B$10,$B$11)))</f>
        <v/>
      </c>
      <c r="E1039" s="11">
        <f>MAX(D1039+0.01,MAX(0.03,MIN(0.3,_xlfn.NORM.INV(RAND(),$B$8,$B$9))))</f>
        <v/>
      </c>
      <c r="F1039" s="75">
        <f>MAX(3,MIN(25,_xlfn.NORM.INV(RAND(),$B$12,$B$13)))</f>
        <v/>
      </c>
      <c r="G1039" s="12">
        <f>SUMPRODUCT($B$14*((C1039-$B$17)*(1-$B$15)+$B$17-$B$16)*(1+B1039)^{1,2,3,4,5}/((1+E1039)^{0.5,1.5,2.5,3.5,4.5}))</f>
        <v/>
      </c>
      <c r="H1039" s="12">
        <f>(($B$14*(1+B1039)^5*((C1039-$B$17)*(1-$B$15)+$B$17-$B$16)*(1+D1039)/MAX(E1039-D1039,0.000001))*$B$21+($B$14*(1+B1039)^5*C1039*F1039)*(1-$B$21))/((1+E1039)^4.5)</f>
        <v/>
      </c>
      <c r="I1039" s="12">
        <f>G1039+H1039+$B$18-$B$19</f>
        <v/>
      </c>
      <c r="J1039" s="76">
        <f>IF($B$20=0,0,I1039/$B$20)</f>
        <v/>
      </c>
    </row>
    <row r="1040">
      <c r="A1040" s="77" t="n">
        <v>974</v>
      </c>
      <c r="B1040" s="78">
        <f>MAX(-0.2,MIN(0.5,_xlfn.NORM.INV(RAND(),$B$4,$B$5)))</f>
        <v/>
      </c>
      <c r="C1040" s="78">
        <f>MAX(0.01,MIN(0.6,_xlfn.NORM.INV(RAND(),$B$6,$B$7)))</f>
        <v/>
      </c>
      <c r="D1040" s="78">
        <f>MAX(0,MIN(0.05,_xlfn.NORM.INV(RAND(),$B$10,$B$11)))</f>
        <v/>
      </c>
      <c r="E1040" s="78">
        <f>MAX(D1040+0.01,MAX(0.03,MIN(0.3,_xlfn.NORM.INV(RAND(),$B$8,$B$9))))</f>
        <v/>
      </c>
      <c r="F1040" s="79">
        <f>MAX(3,MIN(25,_xlfn.NORM.INV(RAND(),$B$12,$B$13)))</f>
        <v/>
      </c>
      <c r="G1040" s="77">
        <f>SUMPRODUCT($B$14*((C1040-$B$17)*(1-$B$15)+$B$17-$B$16)*(1+B1040)^{1,2,3,4,5}/((1+E1040)^{0.5,1.5,2.5,3.5,4.5}))</f>
        <v/>
      </c>
      <c r="H1040" s="77">
        <f>(($B$14*(1+B1040)^5*((C1040-$B$17)*(1-$B$15)+$B$17-$B$16)*(1+D1040)/MAX(E1040-D1040,0.000001))*$B$21+($B$14*(1+B1040)^5*C1040*F1040)*(1-$B$21))/((1+E1040)^4.5)</f>
        <v/>
      </c>
      <c r="I1040" s="77">
        <f>G1040+H1040+$B$18-$B$19</f>
        <v/>
      </c>
      <c r="J1040" s="80">
        <f>IF($B$20=0,0,I1040/$B$20)</f>
        <v/>
      </c>
    </row>
    <row r="1041">
      <c r="A1041" s="12" t="n">
        <v>975</v>
      </c>
      <c r="B1041" s="11">
        <f>MAX(-0.2,MIN(0.5,_xlfn.NORM.INV(RAND(),$B$4,$B$5)))</f>
        <v/>
      </c>
      <c r="C1041" s="11">
        <f>MAX(0.01,MIN(0.6,_xlfn.NORM.INV(RAND(),$B$6,$B$7)))</f>
        <v/>
      </c>
      <c r="D1041" s="11">
        <f>MAX(0,MIN(0.05,_xlfn.NORM.INV(RAND(),$B$10,$B$11)))</f>
        <v/>
      </c>
      <c r="E1041" s="11">
        <f>MAX(D1041+0.01,MAX(0.03,MIN(0.3,_xlfn.NORM.INV(RAND(),$B$8,$B$9))))</f>
        <v/>
      </c>
      <c r="F1041" s="75">
        <f>MAX(3,MIN(25,_xlfn.NORM.INV(RAND(),$B$12,$B$13)))</f>
        <v/>
      </c>
      <c r="G1041" s="12">
        <f>SUMPRODUCT($B$14*((C1041-$B$17)*(1-$B$15)+$B$17-$B$16)*(1+B1041)^{1,2,3,4,5}/((1+E1041)^{0.5,1.5,2.5,3.5,4.5}))</f>
        <v/>
      </c>
      <c r="H1041" s="12">
        <f>(($B$14*(1+B1041)^5*((C1041-$B$17)*(1-$B$15)+$B$17-$B$16)*(1+D1041)/MAX(E1041-D1041,0.000001))*$B$21+($B$14*(1+B1041)^5*C1041*F1041)*(1-$B$21))/((1+E1041)^4.5)</f>
        <v/>
      </c>
      <c r="I1041" s="12">
        <f>G1041+H1041+$B$18-$B$19</f>
        <v/>
      </c>
      <c r="J1041" s="76">
        <f>IF($B$20=0,0,I1041/$B$20)</f>
        <v/>
      </c>
    </row>
    <row r="1042">
      <c r="A1042" s="77" t="n">
        <v>976</v>
      </c>
      <c r="B1042" s="78">
        <f>MAX(-0.2,MIN(0.5,_xlfn.NORM.INV(RAND(),$B$4,$B$5)))</f>
        <v/>
      </c>
      <c r="C1042" s="78">
        <f>MAX(0.01,MIN(0.6,_xlfn.NORM.INV(RAND(),$B$6,$B$7)))</f>
        <v/>
      </c>
      <c r="D1042" s="78">
        <f>MAX(0,MIN(0.05,_xlfn.NORM.INV(RAND(),$B$10,$B$11)))</f>
        <v/>
      </c>
      <c r="E1042" s="78">
        <f>MAX(D1042+0.01,MAX(0.03,MIN(0.3,_xlfn.NORM.INV(RAND(),$B$8,$B$9))))</f>
        <v/>
      </c>
      <c r="F1042" s="79">
        <f>MAX(3,MIN(25,_xlfn.NORM.INV(RAND(),$B$12,$B$13)))</f>
        <v/>
      </c>
      <c r="G1042" s="77">
        <f>SUMPRODUCT($B$14*((C1042-$B$17)*(1-$B$15)+$B$17-$B$16)*(1+B1042)^{1,2,3,4,5}/((1+E1042)^{0.5,1.5,2.5,3.5,4.5}))</f>
        <v/>
      </c>
      <c r="H1042" s="77">
        <f>(($B$14*(1+B1042)^5*((C1042-$B$17)*(1-$B$15)+$B$17-$B$16)*(1+D1042)/MAX(E1042-D1042,0.000001))*$B$21+($B$14*(1+B1042)^5*C1042*F1042)*(1-$B$21))/((1+E1042)^4.5)</f>
        <v/>
      </c>
      <c r="I1042" s="77">
        <f>G1042+H1042+$B$18-$B$19</f>
        <v/>
      </c>
      <c r="J1042" s="80">
        <f>IF($B$20=0,0,I1042/$B$20)</f>
        <v/>
      </c>
    </row>
    <row r="1043">
      <c r="A1043" s="12" t="n">
        <v>977</v>
      </c>
      <c r="B1043" s="11">
        <f>MAX(-0.2,MIN(0.5,_xlfn.NORM.INV(RAND(),$B$4,$B$5)))</f>
        <v/>
      </c>
      <c r="C1043" s="11">
        <f>MAX(0.01,MIN(0.6,_xlfn.NORM.INV(RAND(),$B$6,$B$7)))</f>
        <v/>
      </c>
      <c r="D1043" s="11">
        <f>MAX(0,MIN(0.05,_xlfn.NORM.INV(RAND(),$B$10,$B$11)))</f>
        <v/>
      </c>
      <c r="E1043" s="11">
        <f>MAX(D1043+0.01,MAX(0.03,MIN(0.3,_xlfn.NORM.INV(RAND(),$B$8,$B$9))))</f>
        <v/>
      </c>
      <c r="F1043" s="75">
        <f>MAX(3,MIN(25,_xlfn.NORM.INV(RAND(),$B$12,$B$13)))</f>
        <v/>
      </c>
      <c r="G1043" s="12">
        <f>SUMPRODUCT($B$14*((C1043-$B$17)*(1-$B$15)+$B$17-$B$16)*(1+B1043)^{1,2,3,4,5}/((1+E1043)^{0.5,1.5,2.5,3.5,4.5}))</f>
        <v/>
      </c>
      <c r="H1043" s="12">
        <f>(($B$14*(1+B1043)^5*((C1043-$B$17)*(1-$B$15)+$B$17-$B$16)*(1+D1043)/MAX(E1043-D1043,0.000001))*$B$21+($B$14*(1+B1043)^5*C1043*F1043)*(1-$B$21))/((1+E1043)^4.5)</f>
        <v/>
      </c>
      <c r="I1043" s="12">
        <f>G1043+H1043+$B$18-$B$19</f>
        <v/>
      </c>
      <c r="J1043" s="76">
        <f>IF($B$20=0,0,I1043/$B$20)</f>
        <v/>
      </c>
    </row>
    <row r="1044">
      <c r="A1044" s="77" t="n">
        <v>978</v>
      </c>
      <c r="B1044" s="78">
        <f>MAX(-0.2,MIN(0.5,_xlfn.NORM.INV(RAND(),$B$4,$B$5)))</f>
        <v/>
      </c>
      <c r="C1044" s="78">
        <f>MAX(0.01,MIN(0.6,_xlfn.NORM.INV(RAND(),$B$6,$B$7)))</f>
        <v/>
      </c>
      <c r="D1044" s="78">
        <f>MAX(0,MIN(0.05,_xlfn.NORM.INV(RAND(),$B$10,$B$11)))</f>
        <v/>
      </c>
      <c r="E1044" s="78">
        <f>MAX(D1044+0.01,MAX(0.03,MIN(0.3,_xlfn.NORM.INV(RAND(),$B$8,$B$9))))</f>
        <v/>
      </c>
      <c r="F1044" s="79">
        <f>MAX(3,MIN(25,_xlfn.NORM.INV(RAND(),$B$12,$B$13)))</f>
        <v/>
      </c>
      <c r="G1044" s="77">
        <f>SUMPRODUCT($B$14*((C1044-$B$17)*(1-$B$15)+$B$17-$B$16)*(1+B1044)^{1,2,3,4,5}/((1+E1044)^{0.5,1.5,2.5,3.5,4.5}))</f>
        <v/>
      </c>
      <c r="H1044" s="77">
        <f>(($B$14*(1+B1044)^5*((C1044-$B$17)*(1-$B$15)+$B$17-$B$16)*(1+D1044)/MAX(E1044-D1044,0.000001))*$B$21+($B$14*(1+B1044)^5*C1044*F1044)*(1-$B$21))/((1+E1044)^4.5)</f>
        <v/>
      </c>
      <c r="I1044" s="77">
        <f>G1044+H1044+$B$18-$B$19</f>
        <v/>
      </c>
      <c r="J1044" s="80">
        <f>IF($B$20=0,0,I1044/$B$20)</f>
        <v/>
      </c>
    </row>
    <row r="1045">
      <c r="A1045" s="12" t="n">
        <v>979</v>
      </c>
      <c r="B1045" s="11">
        <f>MAX(-0.2,MIN(0.5,_xlfn.NORM.INV(RAND(),$B$4,$B$5)))</f>
        <v/>
      </c>
      <c r="C1045" s="11">
        <f>MAX(0.01,MIN(0.6,_xlfn.NORM.INV(RAND(),$B$6,$B$7)))</f>
        <v/>
      </c>
      <c r="D1045" s="11">
        <f>MAX(0,MIN(0.05,_xlfn.NORM.INV(RAND(),$B$10,$B$11)))</f>
        <v/>
      </c>
      <c r="E1045" s="11">
        <f>MAX(D1045+0.01,MAX(0.03,MIN(0.3,_xlfn.NORM.INV(RAND(),$B$8,$B$9))))</f>
        <v/>
      </c>
      <c r="F1045" s="75">
        <f>MAX(3,MIN(25,_xlfn.NORM.INV(RAND(),$B$12,$B$13)))</f>
        <v/>
      </c>
      <c r="G1045" s="12">
        <f>SUMPRODUCT($B$14*((C1045-$B$17)*(1-$B$15)+$B$17-$B$16)*(1+B1045)^{1,2,3,4,5}/((1+E1045)^{0.5,1.5,2.5,3.5,4.5}))</f>
        <v/>
      </c>
      <c r="H1045" s="12">
        <f>(($B$14*(1+B1045)^5*((C1045-$B$17)*(1-$B$15)+$B$17-$B$16)*(1+D1045)/MAX(E1045-D1045,0.000001))*$B$21+($B$14*(1+B1045)^5*C1045*F1045)*(1-$B$21))/((1+E1045)^4.5)</f>
        <v/>
      </c>
      <c r="I1045" s="12">
        <f>G1045+H1045+$B$18-$B$19</f>
        <v/>
      </c>
      <c r="J1045" s="76">
        <f>IF($B$20=0,0,I1045/$B$20)</f>
        <v/>
      </c>
    </row>
    <row r="1046">
      <c r="A1046" s="77" t="n">
        <v>980</v>
      </c>
      <c r="B1046" s="78">
        <f>MAX(-0.2,MIN(0.5,_xlfn.NORM.INV(RAND(),$B$4,$B$5)))</f>
        <v/>
      </c>
      <c r="C1046" s="78">
        <f>MAX(0.01,MIN(0.6,_xlfn.NORM.INV(RAND(),$B$6,$B$7)))</f>
        <v/>
      </c>
      <c r="D1046" s="78">
        <f>MAX(0,MIN(0.05,_xlfn.NORM.INV(RAND(),$B$10,$B$11)))</f>
        <v/>
      </c>
      <c r="E1046" s="78">
        <f>MAX(D1046+0.01,MAX(0.03,MIN(0.3,_xlfn.NORM.INV(RAND(),$B$8,$B$9))))</f>
        <v/>
      </c>
      <c r="F1046" s="79">
        <f>MAX(3,MIN(25,_xlfn.NORM.INV(RAND(),$B$12,$B$13)))</f>
        <v/>
      </c>
      <c r="G1046" s="77">
        <f>SUMPRODUCT($B$14*((C1046-$B$17)*(1-$B$15)+$B$17-$B$16)*(1+B1046)^{1,2,3,4,5}/((1+E1046)^{0.5,1.5,2.5,3.5,4.5}))</f>
        <v/>
      </c>
      <c r="H1046" s="77">
        <f>(($B$14*(1+B1046)^5*((C1046-$B$17)*(1-$B$15)+$B$17-$B$16)*(1+D1046)/MAX(E1046-D1046,0.000001))*$B$21+($B$14*(1+B1046)^5*C1046*F1046)*(1-$B$21))/((1+E1046)^4.5)</f>
        <v/>
      </c>
      <c r="I1046" s="77">
        <f>G1046+H1046+$B$18-$B$19</f>
        <v/>
      </c>
      <c r="J1046" s="80">
        <f>IF($B$20=0,0,I1046/$B$20)</f>
        <v/>
      </c>
    </row>
    <row r="1047">
      <c r="A1047" s="12" t="n">
        <v>981</v>
      </c>
      <c r="B1047" s="11">
        <f>MAX(-0.2,MIN(0.5,_xlfn.NORM.INV(RAND(),$B$4,$B$5)))</f>
        <v/>
      </c>
      <c r="C1047" s="11">
        <f>MAX(0.01,MIN(0.6,_xlfn.NORM.INV(RAND(),$B$6,$B$7)))</f>
        <v/>
      </c>
      <c r="D1047" s="11">
        <f>MAX(0,MIN(0.05,_xlfn.NORM.INV(RAND(),$B$10,$B$11)))</f>
        <v/>
      </c>
      <c r="E1047" s="11">
        <f>MAX(D1047+0.01,MAX(0.03,MIN(0.3,_xlfn.NORM.INV(RAND(),$B$8,$B$9))))</f>
        <v/>
      </c>
      <c r="F1047" s="75">
        <f>MAX(3,MIN(25,_xlfn.NORM.INV(RAND(),$B$12,$B$13)))</f>
        <v/>
      </c>
      <c r="G1047" s="12">
        <f>SUMPRODUCT($B$14*((C1047-$B$17)*(1-$B$15)+$B$17-$B$16)*(1+B1047)^{1,2,3,4,5}/((1+E1047)^{0.5,1.5,2.5,3.5,4.5}))</f>
        <v/>
      </c>
      <c r="H1047" s="12">
        <f>(($B$14*(1+B1047)^5*((C1047-$B$17)*(1-$B$15)+$B$17-$B$16)*(1+D1047)/MAX(E1047-D1047,0.000001))*$B$21+($B$14*(1+B1047)^5*C1047*F1047)*(1-$B$21))/((1+E1047)^4.5)</f>
        <v/>
      </c>
      <c r="I1047" s="12">
        <f>G1047+H1047+$B$18-$B$19</f>
        <v/>
      </c>
      <c r="J1047" s="76">
        <f>IF($B$20=0,0,I1047/$B$20)</f>
        <v/>
      </c>
    </row>
    <row r="1048">
      <c r="A1048" s="77" t="n">
        <v>982</v>
      </c>
      <c r="B1048" s="78">
        <f>MAX(-0.2,MIN(0.5,_xlfn.NORM.INV(RAND(),$B$4,$B$5)))</f>
        <v/>
      </c>
      <c r="C1048" s="78">
        <f>MAX(0.01,MIN(0.6,_xlfn.NORM.INV(RAND(),$B$6,$B$7)))</f>
        <v/>
      </c>
      <c r="D1048" s="78">
        <f>MAX(0,MIN(0.05,_xlfn.NORM.INV(RAND(),$B$10,$B$11)))</f>
        <v/>
      </c>
      <c r="E1048" s="78">
        <f>MAX(D1048+0.01,MAX(0.03,MIN(0.3,_xlfn.NORM.INV(RAND(),$B$8,$B$9))))</f>
        <v/>
      </c>
      <c r="F1048" s="79">
        <f>MAX(3,MIN(25,_xlfn.NORM.INV(RAND(),$B$12,$B$13)))</f>
        <v/>
      </c>
      <c r="G1048" s="77">
        <f>SUMPRODUCT($B$14*((C1048-$B$17)*(1-$B$15)+$B$17-$B$16)*(1+B1048)^{1,2,3,4,5}/((1+E1048)^{0.5,1.5,2.5,3.5,4.5}))</f>
        <v/>
      </c>
      <c r="H1048" s="77">
        <f>(($B$14*(1+B1048)^5*((C1048-$B$17)*(1-$B$15)+$B$17-$B$16)*(1+D1048)/MAX(E1048-D1048,0.000001))*$B$21+($B$14*(1+B1048)^5*C1048*F1048)*(1-$B$21))/((1+E1048)^4.5)</f>
        <v/>
      </c>
      <c r="I1048" s="77">
        <f>G1048+H1048+$B$18-$B$19</f>
        <v/>
      </c>
      <c r="J1048" s="80">
        <f>IF($B$20=0,0,I1048/$B$20)</f>
        <v/>
      </c>
    </row>
    <row r="1049">
      <c r="A1049" s="12" t="n">
        <v>983</v>
      </c>
      <c r="B1049" s="11">
        <f>MAX(-0.2,MIN(0.5,_xlfn.NORM.INV(RAND(),$B$4,$B$5)))</f>
        <v/>
      </c>
      <c r="C1049" s="11">
        <f>MAX(0.01,MIN(0.6,_xlfn.NORM.INV(RAND(),$B$6,$B$7)))</f>
        <v/>
      </c>
      <c r="D1049" s="11">
        <f>MAX(0,MIN(0.05,_xlfn.NORM.INV(RAND(),$B$10,$B$11)))</f>
        <v/>
      </c>
      <c r="E1049" s="11">
        <f>MAX(D1049+0.01,MAX(0.03,MIN(0.3,_xlfn.NORM.INV(RAND(),$B$8,$B$9))))</f>
        <v/>
      </c>
      <c r="F1049" s="75">
        <f>MAX(3,MIN(25,_xlfn.NORM.INV(RAND(),$B$12,$B$13)))</f>
        <v/>
      </c>
      <c r="G1049" s="12">
        <f>SUMPRODUCT($B$14*((C1049-$B$17)*(1-$B$15)+$B$17-$B$16)*(1+B1049)^{1,2,3,4,5}/((1+E1049)^{0.5,1.5,2.5,3.5,4.5}))</f>
        <v/>
      </c>
      <c r="H1049" s="12">
        <f>(($B$14*(1+B1049)^5*((C1049-$B$17)*(1-$B$15)+$B$17-$B$16)*(1+D1049)/MAX(E1049-D1049,0.000001))*$B$21+($B$14*(1+B1049)^5*C1049*F1049)*(1-$B$21))/((1+E1049)^4.5)</f>
        <v/>
      </c>
      <c r="I1049" s="12">
        <f>G1049+H1049+$B$18-$B$19</f>
        <v/>
      </c>
      <c r="J1049" s="76">
        <f>IF($B$20=0,0,I1049/$B$20)</f>
        <v/>
      </c>
    </row>
    <row r="1050">
      <c r="A1050" s="77" t="n">
        <v>984</v>
      </c>
      <c r="B1050" s="78">
        <f>MAX(-0.2,MIN(0.5,_xlfn.NORM.INV(RAND(),$B$4,$B$5)))</f>
        <v/>
      </c>
      <c r="C1050" s="78">
        <f>MAX(0.01,MIN(0.6,_xlfn.NORM.INV(RAND(),$B$6,$B$7)))</f>
        <v/>
      </c>
      <c r="D1050" s="78">
        <f>MAX(0,MIN(0.05,_xlfn.NORM.INV(RAND(),$B$10,$B$11)))</f>
        <v/>
      </c>
      <c r="E1050" s="78">
        <f>MAX(D1050+0.01,MAX(0.03,MIN(0.3,_xlfn.NORM.INV(RAND(),$B$8,$B$9))))</f>
        <v/>
      </c>
      <c r="F1050" s="79">
        <f>MAX(3,MIN(25,_xlfn.NORM.INV(RAND(),$B$12,$B$13)))</f>
        <v/>
      </c>
      <c r="G1050" s="77">
        <f>SUMPRODUCT($B$14*((C1050-$B$17)*(1-$B$15)+$B$17-$B$16)*(1+B1050)^{1,2,3,4,5}/((1+E1050)^{0.5,1.5,2.5,3.5,4.5}))</f>
        <v/>
      </c>
      <c r="H1050" s="77">
        <f>(($B$14*(1+B1050)^5*((C1050-$B$17)*(1-$B$15)+$B$17-$B$16)*(1+D1050)/MAX(E1050-D1050,0.000001))*$B$21+($B$14*(1+B1050)^5*C1050*F1050)*(1-$B$21))/((1+E1050)^4.5)</f>
        <v/>
      </c>
      <c r="I1050" s="77">
        <f>G1050+H1050+$B$18-$B$19</f>
        <v/>
      </c>
      <c r="J1050" s="80">
        <f>IF($B$20=0,0,I1050/$B$20)</f>
        <v/>
      </c>
    </row>
    <row r="1051">
      <c r="A1051" s="12" t="n">
        <v>985</v>
      </c>
      <c r="B1051" s="11">
        <f>MAX(-0.2,MIN(0.5,_xlfn.NORM.INV(RAND(),$B$4,$B$5)))</f>
        <v/>
      </c>
      <c r="C1051" s="11">
        <f>MAX(0.01,MIN(0.6,_xlfn.NORM.INV(RAND(),$B$6,$B$7)))</f>
        <v/>
      </c>
      <c r="D1051" s="11">
        <f>MAX(0,MIN(0.05,_xlfn.NORM.INV(RAND(),$B$10,$B$11)))</f>
        <v/>
      </c>
      <c r="E1051" s="11">
        <f>MAX(D1051+0.01,MAX(0.03,MIN(0.3,_xlfn.NORM.INV(RAND(),$B$8,$B$9))))</f>
        <v/>
      </c>
      <c r="F1051" s="75">
        <f>MAX(3,MIN(25,_xlfn.NORM.INV(RAND(),$B$12,$B$13)))</f>
        <v/>
      </c>
      <c r="G1051" s="12">
        <f>SUMPRODUCT($B$14*((C1051-$B$17)*(1-$B$15)+$B$17-$B$16)*(1+B1051)^{1,2,3,4,5}/((1+E1051)^{0.5,1.5,2.5,3.5,4.5}))</f>
        <v/>
      </c>
      <c r="H1051" s="12">
        <f>(($B$14*(1+B1051)^5*((C1051-$B$17)*(1-$B$15)+$B$17-$B$16)*(1+D1051)/MAX(E1051-D1051,0.000001))*$B$21+($B$14*(1+B1051)^5*C1051*F1051)*(1-$B$21))/((1+E1051)^4.5)</f>
        <v/>
      </c>
      <c r="I1051" s="12">
        <f>G1051+H1051+$B$18-$B$19</f>
        <v/>
      </c>
      <c r="J1051" s="76">
        <f>IF($B$20=0,0,I1051/$B$20)</f>
        <v/>
      </c>
    </row>
    <row r="1052">
      <c r="A1052" s="77" t="n">
        <v>986</v>
      </c>
      <c r="B1052" s="78">
        <f>MAX(-0.2,MIN(0.5,_xlfn.NORM.INV(RAND(),$B$4,$B$5)))</f>
        <v/>
      </c>
      <c r="C1052" s="78">
        <f>MAX(0.01,MIN(0.6,_xlfn.NORM.INV(RAND(),$B$6,$B$7)))</f>
        <v/>
      </c>
      <c r="D1052" s="78">
        <f>MAX(0,MIN(0.05,_xlfn.NORM.INV(RAND(),$B$10,$B$11)))</f>
        <v/>
      </c>
      <c r="E1052" s="78">
        <f>MAX(D1052+0.01,MAX(0.03,MIN(0.3,_xlfn.NORM.INV(RAND(),$B$8,$B$9))))</f>
        <v/>
      </c>
      <c r="F1052" s="79">
        <f>MAX(3,MIN(25,_xlfn.NORM.INV(RAND(),$B$12,$B$13)))</f>
        <v/>
      </c>
      <c r="G1052" s="77">
        <f>SUMPRODUCT($B$14*((C1052-$B$17)*(1-$B$15)+$B$17-$B$16)*(1+B1052)^{1,2,3,4,5}/((1+E1052)^{0.5,1.5,2.5,3.5,4.5}))</f>
        <v/>
      </c>
      <c r="H1052" s="77">
        <f>(($B$14*(1+B1052)^5*((C1052-$B$17)*(1-$B$15)+$B$17-$B$16)*(1+D1052)/MAX(E1052-D1052,0.000001))*$B$21+($B$14*(1+B1052)^5*C1052*F1052)*(1-$B$21))/((1+E1052)^4.5)</f>
        <v/>
      </c>
      <c r="I1052" s="77">
        <f>G1052+H1052+$B$18-$B$19</f>
        <v/>
      </c>
      <c r="J1052" s="80">
        <f>IF($B$20=0,0,I1052/$B$20)</f>
        <v/>
      </c>
    </row>
    <row r="1053">
      <c r="A1053" s="12" t="n">
        <v>987</v>
      </c>
      <c r="B1053" s="11">
        <f>MAX(-0.2,MIN(0.5,_xlfn.NORM.INV(RAND(),$B$4,$B$5)))</f>
        <v/>
      </c>
      <c r="C1053" s="11">
        <f>MAX(0.01,MIN(0.6,_xlfn.NORM.INV(RAND(),$B$6,$B$7)))</f>
        <v/>
      </c>
      <c r="D1053" s="11">
        <f>MAX(0,MIN(0.05,_xlfn.NORM.INV(RAND(),$B$10,$B$11)))</f>
        <v/>
      </c>
      <c r="E1053" s="11">
        <f>MAX(D1053+0.01,MAX(0.03,MIN(0.3,_xlfn.NORM.INV(RAND(),$B$8,$B$9))))</f>
        <v/>
      </c>
      <c r="F1053" s="75">
        <f>MAX(3,MIN(25,_xlfn.NORM.INV(RAND(),$B$12,$B$13)))</f>
        <v/>
      </c>
      <c r="G1053" s="12">
        <f>SUMPRODUCT($B$14*((C1053-$B$17)*(1-$B$15)+$B$17-$B$16)*(1+B1053)^{1,2,3,4,5}/((1+E1053)^{0.5,1.5,2.5,3.5,4.5}))</f>
        <v/>
      </c>
      <c r="H1053" s="12">
        <f>(($B$14*(1+B1053)^5*((C1053-$B$17)*(1-$B$15)+$B$17-$B$16)*(1+D1053)/MAX(E1053-D1053,0.000001))*$B$21+($B$14*(1+B1053)^5*C1053*F1053)*(1-$B$21))/((1+E1053)^4.5)</f>
        <v/>
      </c>
      <c r="I1053" s="12">
        <f>G1053+H1053+$B$18-$B$19</f>
        <v/>
      </c>
      <c r="J1053" s="76">
        <f>IF($B$20=0,0,I1053/$B$20)</f>
        <v/>
      </c>
    </row>
    <row r="1054">
      <c r="A1054" s="77" t="n">
        <v>988</v>
      </c>
      <c r="B1054" s="78">
        <f>MAX(-0.2,MIN(0.5,_xlfn.NORM.INV(RAND(),$B$4,$B$5)))</f>
        <v/>
      </c>
      <c r="C1054" s="78">
        <f>MAX(0.01,MIN(0.6,_xlfn.NORM.INV(RAND(),$B$6,$B$7)))</f>
        <v/>
      </c>
      <c r="D1054" s="78">
        <f>MAX(0,MIN(0.05,_xlfn.NORM.INV(RAND(),$B$10,$B$11)))</f>
        <v/>
      </c>
      <c r="E1054" s="78">
        <f>MAX(D1054+0.01,MAX(0.03,MIN(0.3,_xlfn.NORM.INV(RAND(),$B$8,$B$9))))</f>
        <v/>
      </c>
      <c r="F1054" s="79">
        <f>MAX(3,MIN(25,_xlfn.NORM.INV(RAND(),$B$12,$B$13)))</f>
        <v/>
      </c>
      <c r="G1054" s="77">
        <f>SUMPRODUCT($B$14*((C1054-$B$17)*(1-$B$15)+$B$17-$B$16)*(1+B1054)^{1,2,3,4,5}/((1+E1054)^{0.5,1.5,2.5,3.5,4.5}))</f>
        <v/>
      </c>
      <c r="H1054" s="77">
        <f>(($B$14*(1+B1054)^5*((C1054-$B$17)*(1-$B$15)+$B$17-$B$16)*(1+D1054)/MAX(E1054-D1054,0.000001))*$B$21+($B$14*(1+B1054)^5*C1054*F1054)*(1-$B$21))/((1+E1054)^4.5)</f>
        <v/>
      </c>
      <c r="I1054" s="77">
        <f>G1054+H1054+$B$18-$B$19</f>
        <v/>
      </c>
      <c r="J1054" s="80">
        <f>IF($B$20=0,0,I1054/$B$20)</f>
        <v/>
      </c>
    </row>
    <row r="1055">
      <c r="A1055" s="12" t="n">
        <v>989</v>
      </c>
      <c r="B1055" s="11">
        <f>MAX(-0.2,MIN(0.5,_xlfn.NORM.INV(RAND(),$B$4,$B$5)))</f>
        <v/>
      </c>
      <c r="C1055" s="11">
        <f>MAX(0.01,MIN(0.6,_xlfn.NORM.INV(RAND(),$B$6,$B$7)))</f>
        <v/>
      </c>
      <c r="D1055" s="11">
        <f>MAX(0,MIN(0.05,_xlfn.NORM.INV(RAND(),$B$10,$B$11)))</f>
        <v/>
      </c>
      <c r="E1055" s="11">
        <f>MAX(D1055+0.01,MAX(0.03,MIN(0.3,_xlfn.NORM.INV(RAND(),$B$8,$B$9))))</f>
        <v/>
      </c>
      <c r="F1055" s="75">
        <f>MAX(3,MIN(25,_xlfn.NORM.INV(RAND(),$B$12,$B$13)))</f>
        <v/>
      </c>
      <c r="G1055" s="12">
        <f>SUMPRODUCT($B$14*((C1055-$B$17)*(1-$B$15)+$B$17-$B$16)*(1+B1055)^{1,2,3,4,5}/((1+E1055)^{0.5,1.5,2.5,3.5,4.5}))</f>
        <v/>
      </c>
      <c r="H1055" s="12">
        <f>(($B$14*(1+B1055)^5*((C1055-$B$17)*(1-$B$15)+$B$17-$B$16)*(1+D1055)/MAX(E1055-D1055,0.000001))*$B$21+($B$14*(1+B1055)^5*C1055*F1055)*(1-$B$21))/((1+E1055)^4.5)</f>
        <v/>
      </c>
      <c r="I1055" s="12">
        <f>G1055+H1055+$B$18-$B$19</f>
        <v/>
      </c>
      <c r="J1055" s="76">
        <f>IF($B$20=0,0,I1055/$B$20)</f>
        <v/>
      </c>
    </row>
    <row r="1056">
      <c r="A1056" s="77" t="n">
        <v>990</v>
      </c>
      <c r="B1056" s="78">
        <f>MAX(-0.2,MIN(0.5,_xlfn.NORM.INV(RAND(),$B$4,$B$5)))</f>
        <v/>
      </c>
      <c r="C1056" s="78">
        <f>MAX(0.01,MIN(0.6,_xlfn.NORM.INV(RAND(),$B$6,$B$7)))</f>
        <v/>
      </c>
      <c r="D1056" s="78">
        <f>MAX(0,MIN(0.05,_xlfn.NORM.INV(RAND(),$B$10,$B$11)))</f>
        <v/>
      </c>
      <c r="E1056" s="78">
        <f>MAX(D1056+0.01,MAX(0.03,MIN(0.3,_xlfn.NORM.INV(RAND(),$B$8,$B$9))))</f>
        <v/>
      </c>
      <c r="F1056" s="79">
        <f>MAX(3,MIN(25,_xlfn.NORM.INV(RAND(),$B$12,$B$13)))</f>
        <v/>
      </c>
      <c r="G1056" s="77">
        <f>SUMPRODUCT($B$14*((C1056-$B$17)*(1-$B$15)+$B$17-$B$16)*(1+B1056)^{1,2,3,4,5}/((1+E1056)^{0.5,1.5,2.5,3.5,4.5}))</f>
        <v/>
      </c>
      <c r="H1056" s="77">
        <f>(($B$14*(1+B1056)^5*((C1056-$B$17)*(1-$B$15)+$B$17-$B$16)*(1+D1056)/MAX(E1056-D1056,0.000001))*$B$21+($B$14*(1+B1056)^5*C1056*F1056)*(1-$B$21))/((1+E1056)^4.5)</f>
        <v/>
      </c>
      <c r="I1056" s="77">
        <f>G1056+H1056+$B$18-$B$19</f>
        <v/>
      </c>
      <c r="J1056" s="80">
        <f>IF($B$20=0,0,I1056/$B$20)</f>
        <v/>
      </c>
    </row>
    <row r="1057">
      <c r="A1057" s="12" t="n">
        <v>991</v>
      </c>
      <c r="B1057" s="11">
        <f>MAX(-0.2,MIN(0.5,_xlfn.NORM.INV(RAND(),$B$4,$B$5)))</f>
        <v/>
      </c>
      <c r="C1057" s="11">
        <f>MAX(0.01,MIN(0.6,_xlfn.NORM.INV(RAND(),$B$6,$B$7)))</f>
        <v/>
      </c>
      <c r="D1057" s="11">
        <f>MAX(0,MIN(0.05,_xlfn.NORM.INV(RAND(),$B$10,$B$11)))</f>
        <v/>
      </c>
      <c r="E1057" s="11">
        <f>MAX(D1057+0.01,MAX(0.03,MIN(0.3,_xlfn.NORM.INV(RAND(),$B$8,$B$9))))</f>
        <v/>
      </c>
      <c r="F1057" s="75">
        <f>MAX(3,MIN(25,_xlfn.NORM.INV(RAND(),$B$12,$B$13)))</f>
        <v/>
      </c>
      <c r="G1057" s="12">
        <f>SUMPRODUCT($B$14*((C1057-$B$17)*(1-$B$15)+$B$17-$B$16)*(1+B1057)^{1,2,3,4,5}/((1+E1057)^{0.5,1.5,2.5,3.5,4.5}))</f>
        <v/>
      </c>
      <c r="H1057" s="12">
        <f>(($B$14*(1+B1057)^5*((C1057-$B$17)*(1-$B$15)+$B$17-$B$16)*(1+D1057)/MAX(E1057-D1057,0.000001))*$B$21+($B$14*(1+B1057)^5*C1057*F1057)*(1-$B$21))/((1+E1057)^4.5)</f>
        <v/>
      </c>
      <c r="I1057" s="12">
        <f>G1057+H1057+$B$18-$B$19</f>
        <v/>
      </c>
      <c r="J1057" s="76">
        <f>IF($B$20=0,0,I1057/$B$20)</f>
        <v/>
      </c>
    </row>
    <row r="1058">
      <c r="A1058" s="77" t="n">
        <v>992</v>
      </c>
      <c r="B1058" s="78">
        <f>MAX(-0.2,MIN(0.5,_xlfn.NORM.INV(RAND(),$B$4,$B$5)))</f>
        <v/>
      </c>
      <c r="C1058" s="78">
        <f>MAX(0.01,MIN(0.6,_xlfn.NORM.INV(RAND(),$B$6,$B$7)))</f>
        <v/>
      </c>
      <c r="D1058" s="78">
        <f>MAX(0,MIN(0.05,_xlfn.NORM.INV(RAND(),$B$10,$B$11)))</f>
        <v/>
      </c>
      <c r="E1058" s="78">
        <f>MAX(D1058+0.01,MAX(0.03,MIN(0.3,_xlfn.NORM.INV(RAND(),$B$8,$B$9))))</f>
        <v/>
      </c>
      <c r="F1058" s="79">
        <f>MAX(3,MIN(25,_xlfn.NORM.INV(RAND(),$B$12,$B$13)))</f>
        <v/>
      </c>
      <c r="G1058" s="77">
        <f>SUMPRODUCT($B$14*((C1058-$B$17)*(1-$B$15)+$B$17-$B$16)*(1+B1058)^{1,2,3,4,5}/((1+E1058)^{0.5,1.5,2.5,3.5,4.5}))</f>
        <v/>
      </c>
      <c r="H1058" s="77">
        <f>(($B$14*(1+B1058)^5*((C1058-$B$17)*(1-$B$15)+$B$17-$B$16)*(1+D1058)/MAX(E1058-D1058,0.000001))*$B$21+($B$14*(1+B1058)^5*C1058*F1058)*(1-$B$21))/((1+E1058)^4.5)</f>
        <v/>
      </c>
      <c r="I1058" s="77">
        <f>G1058+H1058+$B$18-$B$19</f>
        <v/>
      </c>
      <c r="J1058" s="80">
        <f>IF($B$20=0,0,I1058/$B$20)</f>
        <v/>
      </c>
    </row>
    <row r="1059">
      <c r="A1059" s="12" t="n">
        <v>993</v>
      </c>
      <c r="B1059" s="11">
        <f>MAX(-0.2,MIN(0.5,_xlfn.NORM.INV(RAND(),$B$4,$B$5)))</f>
        <v/>
      </c>
      <c r="C1059" s="11">
        <f>MAX(0.01,MIN(0.6,_xlfn.NORM.INV(RAND(),$B$6,$B$7)))</f>
        <v/>
      </c>
      <c r="D1059" s="11">
        <f>MAX(0,MIN(0.05,_xlfn.NORM.INV(RAND(),$B$10,$B$11)))</f>
        <v/>
      </c>
      <c r="E1059" s="11">
        <f>MAX(D1059+0.01,MAX(0.03,MIN(0.3,_xlfn.NORM.INV(RAND(),$B$8,$B$9))))</f>
        <v/>
      </c>
      <c r="F1059" s="75">
        <f>MAX(3,MIN(25,_xlfn.NORM.INV(RAND(),$B$12,$B$13)))</f>
        <v/>
      </c>
      <c r="G1059" s="12">
        <f>SUMPRODUCT($B$14*((C1059-$B$17)*(1-$B$15)+$B$17-$B$16)*(1+B1059)^{1,2,3,4,5}/((1+E1059)^{0.5,1.5,2.5,3.5,4.5}))</f>
        <v/>
      </c>
      <c r="H1059" s="12">
        <f>(($B$14*(1+B1059)^5*((C1059-$B$17)*(1-$B$15)+$B$17-$B$16)*(1+D1059)/MAX(E1059-D1059,0.000001))*$B$21+($B$14*(1+B1059)^5*C1059*F1059)*(1-$B$21))/((1+E1059)^4.5)</f>
        <v/>
      </c>
      <c r="I1059" s="12">
        <f>G1059+H1059+$B$18-$B$19</f>
        <v/>
      </c>
      <c r="J1059" s="76">
        <f>IF($B$20=0,0,I1059/$B$20)</f>
        <v/>
      </c>
    </row>
    <row r="1060">
      <c r="A1060" s="77" t="n">
        <v>994</v>
      </c>
      <c r="B1060" s="78">
        <f>MAX(-0.2,MIN(0.5,_xlfn.NORM.INV(RAND(),$B$4,$B$5)))</f>
        <v/>
      </c>
      <c r="C1060" s="78">
        <f>MAX(0.01,MIN(0.6,_xlfn.NORM.INV(RAND(),$B$6,$B$7)))</f>
        <v/>
      </c>
      <c r="D1060" s="78">
        <f>MAX(0,MIN(0.05,_xlfn.NORM.INV(RAND(),$B$10,$B$11)))</f>
        <v/>
      </c>
      <c r="E1060" s="78">
        <f>MAX(D1060+0.01,MAX(0.03,MIN(0.3,_xlfn.NORM.INV(RAND(),$B$8,$B$9))))</f>
        <v/>
      </c>
      <c r="F1060" s="79">
        <f>MAX(3,MIN(25,_xlfn.NORM.INV(RAND(),$B$12,$B$13)))</f>
        <v/>
      </c>
      <c r="G1060" s="77">
        <f>SUMPRODUCT($B$14*((C1060-$B$17)*(1-$B$15)+$B$17-$B$16)*(1+B1060)^{1,2,3,4,5}/((1+E1060)^{0.5,1.5,2.5,3.5,4.5}))</f>
        <v/>
      </c>
      <c r="H1060" s="77">
        <f>(($B$14*(1+B1060)^5*((C1060-$B$17)*(1-$B$15)+$B$17-$B$16)*(1+D1060)/MAX(E1060-D1060,0.000001))*$B$21+($B$14*(1+B1060)^5*C1060*F1060)*(1-$B$21))/((1+E1060)^4.5)</f>
        <v/>
      </c>
      <c r="I1060" s="77">
        <f>G1060+H1060+$B$18-$B$19</f>
        <v/>
      </c>
      <c r="J1060" s="80">
        <f>IF($B$20=0,0,I1060/$B$20)</f>
        <v/>
      </c>
    </row>
    <row r="1061">
      <c r="A1061" s="12" t="n">
        <v>995</v>
      </c>
      <c r="B1061" s="11">
        <f>MAX(-0.2,MIN(0.5,_xlfn.NORM.INV(RAND(),$B$4,$B$5)))</f>
        <v/>
      </c>
      <c r="C1061" s="11">
        <f>MAX(0.01,MIN(0.6,_xlfn.NORM.INV(RAND(),$B$6,$B$7)))</f>
        <v/>
      </c>
      <c r="D1061" s="11">
        <f>MAX(0,MIN(0.05,_xlfn.NORM.INV(RAND(),$B$10,$B$11)))</f>
        <v/>
      </c>
      <c r="E1061" s="11">
        <f>MAX(D1061+0.01,MAX(0.03,MIN(0.3,_xlfn.NORM.INV(RAND(),$B$8,$B$9))))</f>
        <v/>
      </c>
      <c r="F1061" s="75">
        <f>MAX(3,MIN(25,_xlfn.NORM.INV(RAND(),$B$12,$B$13)))</f>
        <v/>
      </c>
      <c r="G1061" s="12">
        <f>SUMPRODUCT($B$14*((C1061-$B$17)*(1-$B$15)+$B$17-$B$16)*(1+B1061)^{1,2,3,4,5}/((1+E1061)^{0.5,1.5,2.5,3.5,4.5}))</f>
        <v/>
      </c>
      <c r="H1061" s="12">
        <f>(($B$14*(1+B1061)^5*((C1061-$B$17)*(1-$B$15)+$B$17-$B$16)*(1+D1061)/MAX(E1061-D1061,0.000001))*$B$21+($B$14*(1+B1061)^5*C1061*F1061)*(1-$B$21))/((1+E1061)^4.5)</f>
        <v/>
      </c>
      <c r="I1061" s="12">
        <f>G1061+H1061+$B$18-$B$19</f>
        <v/>
      </c>
      <c r="J1061" s="76">
        <f>IF($B$20=0,0,I1061/$B$20)</f>
        <v/>
      </c>
    </row>
    <row r="1062">
      <c r="A1062" s="77" t="n">
        <v>996</v>
      </c>
      <c r="B1062" s="78">
        <f>MAX(-0.2,MIN(0.5,_xlfn.NORM.INV(RAND(),$B$4,$B$5)))</f>
        <v/>
      </c>
      <c r="C1062" s="78">
        <f>MAX(0.01,MIN(0.6,_xlfn.NORM.INV(RAND(),$B$6,$B$7)))</f>
        <v/>
      </c>
      <c r="D1062" s="78">
        <f>MAX(0,MIN(0.05,_xlfn.NORM.INV(RAND(),$B$10,$B$11)))</f>
        <v/>
      </c>
      <c r="E1062" s="78">
        <f>MAX(D1062+0.01,MAX(0.03,MIN(0.3,_xlfn.NORM.INV(RAND(),$B$8,$B$9))))</f>
        <v/>
      </c>
      <c r="F1062" s="79">
        <f>MAX(3,MIN(25,_xlfn.NORM.INV(RAND(),$B$12,$B$13)))</f>
        <v/>
      </c>
      <c r="G1062" s="77">
        <f>SUMPRODUCT($B$14*((C1062-$B$17)*(1-$B$15)+$B$17-$B$16)*(1+B1062)^{1,2,3,4,5}/((1+E1062)^{0.5,1.5,2.5,3.5,4.5}))</f>
        <v/>
      </c>
      <c r="H1062" s="77">
        <f>(($B$14*(1+B1062)^5*((C1062-$B$17)*(1-$B$15)+$B$17-$B$16)*(1+D1062)/MAX(E1062-D1062,0.000001))*$B$21+($B$14*(1+B1062)^5*C1062*F1062)*(1-$B$21))/((1+E1062)^4.5)</f>
        <v/>
      </c>
      <c r="I1062" s="77">
        <f>G1062+H1062+$B$18-$B$19</f>
        <v/>
      </c>
      <c r="J1062" s="80">
        <f>IF($B$20=0,0,I1062/$B$20)</f>
        <v/>
      </c>
    </row>
    <row r="1063">
      <c r="A1063" s="12" t="n">
        <v>997</v>
      </c>
      <c r="B1063" s="11">
        <f>MAX(-0.2,MIN(0.5,_xlfn.NORM.INV(RAND(),$B$4,$B$5)))</f>
        <v/>
      </c>
      <c r="C1063" s="11">
        <f>MAX(0.01,MIN(0.6,_xlfn.NORM.INV(RAND(),$B$6,$B$7)))</f>
        <v/>
      </c>
      <c r="D1063" s="11">
        <f>MAX(0,MIN(0.05,_xlfn.NORM.INV(RAND(),$B$10,$B$11)))</f>
        <v/>
      </c>
      <c r="E1063" s="11">
        <f>MAX(D1063+0.01,MAX(0.03,MIN(0.3,_xlfn.NORM.INV(RAND(),$B$8,$B$9))))</f>
        <v/>
      </c>
      <c r="F1063" s="75">
        <f>MAX(3,MIN(25,_xlfn.NORM.INV(RAND(),$B$12,$B$13)))</f>
        <v/>
      </c>
      <c r="G1063" s="12">
        <f>SUMPRODUCT($B$14*((C1063-$B$17)*(1-$B$15)+$B$17-$B$16)*(1+B1063)^{1,2,3,4,5}/((1+E1063)^{0.5,1.5,2.5,3.5,4.5}))</f>
        <v/>
      </c>
      <c r="H1063" s="12">
        <f>(($B$14*(1+B1063)^5*((C1063-$B$17)*(1-$B$15)+$B$17-$B$16)*(1+D1063)/MAX(E1063-D1063,0.000001))*$B$21+($B$14*(1+B1063)^5*C1063*F1063)*(1-$B$21))/((1+E1063)^4.5)</f>
        <v/>
      </c>
      <c r="I1063" s="12">
        <f>G1063+H1063+$B$18-$B$19</f>
        <v/>
      </c>
      <c r="J1063" s="76">
        <f>IF($B$20=0,0,I1063/$B$20)</f>
        <v/>
      </c>
    </row>
    <row r="1064">
      <c r="A1064" s="77" t="n">
        <v>998</v>
      </c>
      <c r="B1064" s="78">
        <f>MAX(-0.2,MIN(0.5,_xlfn.NORM.INV(RAND(),$B$4,$B$5)))</f>
        <v/>
      </c>
      <c r="C1064" s="78">
        <f>MAX(0.01,MIN(0.6,_xlfn.NORM.INV(RAND(),$B$6,$B$7)))</f>
        <v/>
      </c>
      <c r="D1064" s="78">
        <f>MAX(0,MIN(0.05,_xlfn.NORM.INV(RAND(),$B$10,$B$11)))</f>
        <v/>
      </c>
      <c r="E1064" s="78">
        <f>MAX(D1064+0.01,MAX(0.03,MIN(0.3,_xlfn.NORM.INV(RAND(),$B$8,$B$9))))</f>
        <v/>
      </c>
      <c r="F1064" s="79">
        <f>MAX(3,MIN(25,_xlfn.NORM.INV(RAND(),$B$12,$B$13)))</f>
        <v/>
      </c>
      <c r="G1064" s="77">
        <f>SUMPRODUCT($B$14*((C1064-$B$17)*(1-$B$15)+$B$17-$B$16)*(1+B1064)^{1,2,3,4,5}/((1+E1064)^{0.5,1.5,2.5,3.5,4.5}))</f>
        <v/>
      </c>
      <c r="H1064" s="77">
        <f>(($B$14*(1+B1064)^5*((C1064-$B$17)*(1-$B$15)+$B$17-$B$16)*(1+D1064)/MAX(E1064-D1064,0.000001))*$B$21+($B$14*(1+B1064)^5*C1064*F1064)*(1-$B$21))/((1+E1064)^4.5)</f>
        <v/>
      </c>
      <c r="I1064" s="77">
        <f>G1064+H1064+$B$18-$B$19</f>
        <v/>
      </c>
      <c r="J1064" s="80">
        <f>IF($B$20=0,0,I1064/$B$20)</f>
        <v/>
      </c>
    </row>
    <row r="1065">
      <c r="A1065" s="12" t="n">
        <v>999</v>
      </c>
      <c r="B1065" s="11">
        <f>MAX(-0.2,MIN(0.5,_xlfn.NORM.INV(RAND(),$B$4,$B$5)))</f>
        <v/>
      </c>
      <c r="C1065" s="11">
        <f>MAX(0.01,MIN(0.6,_xlfn.NORM.INV(RAND(),$B$6,$B$7)))</f>
        <v/>
      </c>
      <c r="D1065" s="11">
        <f>MAX(0,MIN(0.05,_xlfn.NORM.INV(RAND(),$B$10,$B$11)))</f>
        <v/>
      </c>
      <c r="E1065" s="11">
        <f>MAX(D1065+0.01,MAX(0.03,MIN(0.3,_xlfn.NORM.INV(RAND(),$B$8,$B$9))))</f>
        <v/>
      </c>
      <c r="F1065" s="75">
        <f>MAX(3,MIN(25,_xlfn.NORM.INV(RAND(),$B$12,$B$13)))</f>
        <v/>
      </c>
      <c r="G1065" s="12">
        <f>SUMPRODUCT($B$14*((C1065-$B$17)*(1-$B$15)+$B$17-$B$16)*(1+B1065)^{1,2,3,4,5}/((1+E1065)^{0.5,1.5,2.5,3.5,4.5}))</f>
        <v/>
      </c>
      <c r="H1065" s="12">
        <f>(($B$14*(1+B1065)^5*((C1065-$B$17)*(1-$B$15)+$B$17-$B$16)*(1+D1065)/MAX(E1065-D1065,0.000001))*$B$21+($B$14*(1+B1065)^5*C1065*F1065)*(1-$B$21))/((1+E1065)^4.5)</f>
        <v/>
      </c>
      <c r="I1065" s="12">
        <f>G1065+H1065+$B$18-$B$19</f>
        <v/>
      </c>
      <c r="J1065" s="76">
        <f>IF($B$20=0,0,I1065/$B$20)</f>
        <v/>
      </c>
    </row>
    <row r="1066">
      <c r="A1066" s="77" t="n">
        <v>1000</v>
      </c>
      <c r="B1066" s="78">
        <f>MAX(-0.2,MIN(0.5,_xlfn.NORM.INV(RAND(),$B$4,$B$5)))</f>
        <v/>
      </c>
      <c r="C1066" s="78">
        <f>MAX(0.01,MIN(0.6,_xlfn.NORM.INV(RAND(),$B$6,$B$7)))</f>
        <v/>
      </c>
      <c r="D1066" s="78">
        <f>MAX(0,MIN(0.05,_xlfn.NORM.INV(RAND(),$B$10,$B$11)))</f>
        <v/>
      </c>
      <c r="E1066" s="78">
        <f>MAX(D1066+0.01,MAX(0.03,MIN(0.3,_xlfn.NORM.INV(RAND(),$B$8,$B$9))))</f>
        <v/>
      </c>
      <c r="F1066" s="79">
        <f>MAX(3,MIN(25,_xlfn.NORM.INV(RAND(),$B$12,$B$13)))</f>
        <v/>
      </c>
      <c r="G1066" s="77">
        <f>SUMPRODUCT($B$14*((C1066-$B$17)*(1-$B$15)+$B$17-$B$16)*(1+B1066)^{1,2,3,4,5}/((1+E1066)^{0.5,1.5,2.5,3.5,4.5}))</f>
        <v/>
      </c>
      <c r="H1066" s="77">
        <f>(($B$14*(1+B1066)^5*((C1066-$B$17)*(1-$B$15)+$B$17-$B$16)*(1+D1066)/MAX(E1066-D1066,0.000001))*$B$21+($B$14*(1+B1066)^5*C1066*F1066)*(1-$B$21))/((1+E1066)^4.5)</f>
        <v/>
      </c>
      <c r="I1066" s="77">
        <f>G1066+H1066+$B$18-$B$19</f>
        <v/>
      </c>
      <c r="J1066" s="80">
        <f>IF($B$20=0,0,I1066/$B$20)</f>
        <v/>
      </c>
    </row>
  </sheetData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G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6" t="inlineStr">
        <is>
          <t>Tornado Analysis</t>
        </is>
      </c>
    </row>
    <row r="2">
      <c r="A2" s="28" t="inlineStr">
        <is>
          <t>Driver</t>
        </is>
      </c>
      <c r="B2" s="28" t="inlineStr">
        <is>
          <t>Base Input</t>
        </is>
      </c>
      <c r="C2" s="28" t="inlineStr">
        <is>
          <t>Low Input</t>
        </is>
      </c>
      <c r="D2" s="28" t="inlineStr">
        <is>
          <t>High Input</t>
        </is>
      </c>
      <c r="E2" s="28" t="inlineStr">
        <is>
          <t>Equity at Low</t>
        </is>
      </c>
      <c r="F2" s="28" t="inlineStr">
        <is>
          <t>Equity at High</t>
        </is>
      </c>
      <c r="G2" s="28" t="inlineStr">
        <is>
          <t>Impact</t>
        </is>
      </c>
    </row>
    <row r="3">
      <c r="A3" s="81" t="inlineStr">
        <is>
          <t>Terminal Growth</t>
        </is>
      </c>
      <c r="B3" s="12" t="n">
        <v>0.03</v>
      </c>
      <c r="C3" s="12" t="n">
        <v>0.024</v>
      </c>
      <c r="D3" s="12" t="n">
        <v>0.036</v>
      </c>
      <c r="E3" s="12" t="n">
        <v>117722572791.2304</v>
      </c>
      <c r="F3" s="12" t="n">
        <v>117890006641.7416</v>
      </c>
      <c r="G3" s="12" t="n">
        <v>167433850.5112305</v>
      </c>
    </row>
    <row r="4">
      <c r="A4" s="81" t="inlineStr">
        <is>
          <t>Tax Rate</t>
        </is>
      </c>
      <c r="B4" s="12" t="n">
        <v>0.18</v>
      </c>
      <c r="C4" s="12" t="n">
        <v>0.144</v>
      </c>
      <c r="D4" s="12" t="n">
        <v>0.216</v>
      </c>
      <c r="E4" s="12" t="n">
        <v>117182644183.2755</v>
      </c>
      <c r="F4" s="12" t="n">
        <v>118419963636.8128</v>
      </c>
      <c r="G4" s="12" t="n">
        <v>1237319453.537323</v>
      </c>
    </row>
    <row r="5">
      <c r="A5" s="81" t="inlineStr">
        <is>
          <t>Revenue Growth</t>
        </is>
      </c>
      <c r="B5" s="12" t="n">
        <v>0.12</v>
      </c>
      <c r="C5" s="12" t="n">
        <v>0.096</v>
      </c>
      <c r="D5" s="12" t="n">
        <v>0.144</v>
      </c>
      <c r="E5" s="12" t="n">
        <v>108041165966.3923</v>
      </c>
      <c r="F5" s="12" t="n">
        <v>128431355053.4387</v>
      </c>
      <c r="G5" s="12" t="n">
        <v>20390189087.04637</v>
      </c>
    </row>
    <row r="6">
      <c r="A6" s="81" t="inlineStr">
        <is>
          <t>WACC</t>
        </is>
      </c>
      <c r="B6" s="12" t="n">
        <v>0.1307463</v>
      </c>
      <c r="C6" s="12" t="n">
        <v>0.10459704</v>
      </c>
      <c r="D6" s="12" t="n">
        <v>0.15689556</v>
      </c>
      <c r="E6" s="12" t="n">
        <v>128842939670.0434</v>
      </c>
      <c r="F6" s="12" t="n">
        <v>108276416326.0119</v>
      </c>
      <c r="G6" s="12" t="n">
        <v>20566523344.03152</v>
      </c>
    </row>
    <row r="7">
      <c r="A7" s="81" t="inlineStr">
        <is>
          <t>Capex % Revenue</t>
        </is>
      </c>
      <c r="B7" s="12" t="n">
        <v>0.08</v>
      </c>
      <c r="C7" s="12" t="n">
        <v>0.064</v>
      </c>
      <c r="D7" s="12" t="n">
        <v>0.096</v>
      </c>
      <c r="E7" s="12" t="n">
        <v>131549297838.2366</v>
      </c>
      <c r="F7" s="12" t="n">
        <v>104053309981.8517</v>
      </c>
      <c r="G7" s="12" t="n">
        <v>27495987856.38498</v>
      </c>
    </row>
    <row r="8">
      <c r="A8" s="81" t="inlineStr">
        <is>
          <t>Exit Multiple</t>
        </is>
      </c>
      <c r="B8" s="12" t="n">
        <v>18</v>
      </c>
      <c r="C8" s="12" t="n">
        <v>14.4</v>
      </c>
      <c r="D8" s="12" t="n">
        <v>21.6</v>
      </c>
      <c r="E8" s="12" t="n">
        <v>99259702854.80396</v>
      </c>
      <c r="F8" s="12" t="n">
        <v>136342904965.2843</v>
      </c>
      <c r="G8" s="12" t="n">
        <v>37083202110.48035</v>
      </c>
    </row>
    <row r="9">
      <c r="A9" s="81" t="inlineStr">
        <is>
          <t>EBITDA Margin</t>
        </is>
      </c>
      <c r="B9" s="12" t="n">
        <v>0.07999999999999995</v>
      </c>
      <c r="C9" s="12" t="n">
        <v>0.06399999999999996</v>
      </c>
      <c r="D9" s="12" t="n">
        <v>0.09599999999999993</v>
      </c>
      <c r="E9" s="12" t="n">
        <v>87986347833.68611</v>
      </c>
      <c r="F9" s="12" t="n">
        <v>147616259986.4021</v>
      </c>
      <c r="G9" s="12" t="n">
        <v>59629912152.71602</v>
      </c>
    </row>
  </sheetData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tabColor rgb="00548235"/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No comparable company data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00B050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Model Integrity Checks</t>
        </is>
      </c>
    </row>
    <row r="2">
      <c r="A2" s="14" t="n"/>
      <c r="B2" s="14" t="inlineStr">
        <is>
          <t>Year 1</t>
        </is>
      </c>
      <c r="C2" s="14" t="inlineStr">
        <is>
          <t>Year 2</t>
        </is>
      </c>
      <c r="D2" s="14" t="inlineStr">
        <is>
          <t>Year 3</t>
        </is>
      </c>
      <c r="E2" s="14" t="inlineStr">
        <is>
          <t>Year 4</t>
        </is>
      </c>
      <c r="F2" s="14" t="inlineStr">
        <is>
          <t>Year 5</t>
        </is>
      </c>
    </row>
    <row r="3">
      <c r="A3" s="17" t="inlineStr">
        <is>
          <t>BS Balance (A-L-E)</t>
        </is>
      </c>
      <c r="B3" s="12">
        <f>'Balance Sheet'!B32</f>
        <v/>
      </c>
      <c r="C3" s="12">
        <f>'Balance Sheet'!C32</f>
        <v/>
      </c>
      <c r="D3" s="12">
        <f>'Balance Sheet'!D32</f>
        <v/>
      </c>
      <c r="E3" s="12">
        <f>'Balance Sheet'!E32</f>
        <v/>
      </c>
      <c r="F3" s="12">
        <f>'Balance Sheet'!F32</f>
        <v/>
      </c>
    </row>
    <row r="4">
      <c r="A4" s="4" t="inlineStr">
        <is>
          <t>BS Status</t>
        </is>
      </c>
      <c r="B4" s="4">
        <f>'Balance Sheet'!B33</f>
        <v/>
      </c>
      <c r="C4" s="4">
        <f>'Balance Sheet'!C33</f>
        <v/>
      </c>
      <c r="D4" s="4">
        <f>'Balance Sheet'!D33</f>
        <v/>
      </c>
      <c r="E4" s="4">
        <f>'Balance Sheet'!E33</f>
        <v/>
      </c>
      <c r="F4" s="4">
        <f>'Balance Sheet'!F33</f>
        <v/>
      </c>
    </row>
    <row r="6">
      <c r="A6" s="17" t="inlineStr">
        <is>
          <t>CF Ending Cash = BS Cash</t>
        </is>
      </c>
      <c r="B6" s="12">
        <f>'Cash Flow'!B23-'Balance Sheet'!B12</f>
        <v/>
      </c>
      <c r="C6" s="12">
        <f>'Cash Flow'!C23-'Balance Sheet'!C12</f>
        <v/>
      </c>
      <c r="D6" s="12">
        <f>'Cash Flow'!D23-'Balance Sheet'!D12</f>
        <v/>
      </c>
      <c r="E6" s="12">
        <f>'Cash Flow'!E23-'Balance Sheet'!E12</f>
        <v/>
      </c>
      <c r="F6" s="12">
        <f>'Cash Flow'!F23-'Balance Sheet'!F12</f>
        <v/>
      </c>
    </row>
    <row r="7">
      <c r="A7" s="4" t="inlineStr">
        <is>
          <t>CF Status</t>
        </is>
      </c>
      <c r="B7" s="4">
        <f>IF(ABS(B6)&lt;1,"PASS","FAIL")</f>
        <v/>
      </c>
      <c r="C7" s="4">
        <f>IF(ABS(C6)&lt;1,"PASS","FAIL")</f>
        <v/>
      </c>
      <c r="D7" s="4">
        <f>IF(ABS(D6)&lt;1,"PASS","FAIL")</f>
        <v/>
      </c>
      <c r="E7" s="4">
        <f>IF(ABS(E6)&lt;1,"PASS","FAIL")</f>
        <v/>
      </c>
      <c r="F7" s="4">
        <f>IF(ABS(F6)&lt;1,"PASS","FAIL")</f>
        <v/>
      </c>
    </row>
  </sheetData>
  <pageMargins left="0.75" right="0.75" top="1" bottom="1" header="0.5" footer="0.5"/>
  <pageSetup fitToHeight="0" fitToWidth="1"/>
</worksheet>
</file>

<file path=xl/worksheets/sheet17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C8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30" customWidth="1" min="3" max="3"/>
  </cols>
  <sheetData>
    <row r="1">
      <c r="A1" s="6" t="inlineStr">
        <is>
          <t>Audit Trail</t>
        </is>
      </c>
    </row>
    <row r="3">
      <c r="A3" s="3" t="inlineStr">
        <is>
          <t>Generated At</t>
        </is>
      </c>
      <c r="B3" s="4" t="inlineStr">
        <is>
          <t>2026-06-15 05:36:38</t>
        </is>
      </c>
    </row>
    <row r="4">
      <c r="A4" s="3" t="inlineStr">
        <is>
          <t>Company</t>
        </is>
      </c>
      <c r="B4" s="4" t="inlineStr">
        <is>
          <t>Tesla Inc</t>
        </is>
      </c>
    </row>
    <row r="6">
      <c r="A6" s="6" t="inlineStr">
        <is>
          <t>Configuration Snapshot</t>
        </is>
      </c>
    </row>
    <row r="7">
      <c r="A7" s="4" t="inlineStr">
        <is>
          <t>company</t>
        </is>
      </c>
      <c r="B7" s="4" t="inlineStr">
        <is>
          <t>name</t>
        </is>
      </c>
      <c r="C7" s="4" t="inlineStr">
        <is>
          <t>Tesla Inc</t>
        </is>
      </c>
    </row>
    <row r="8">
      <c r="A8" s="4" t="inlineStr">
        <is>
          <t>company</t>
        </is>
      </c>
      <c r="B8" s="4" t="inlineStr">
        <is>
          <t>ticker</t>
        </is>
      </c>
      <c r="C8" s="4" t="inlineStr">
        <is>
          <t>TSLA</t>
        </is>
      </c>
    </row>
    <row r="9">
      <c r="A9" s="4" t="inlineStr">
        <is>
          <t>company</t>
        </is>
      </c>
      <c r="B9" s="4" t="inlineStr">
        <is>
          <t>cik</t>
        </is>
      </c>
      <c r="C9" s="4" t="inlineStr">
        <is>
          <t>None</t>
        </is>
      </c>
    </row>
    <row r="10">
      <c r="A10" s="4" t="inlineStr">
        <is>
          <t>company</t>
        </is>
      </c>
      <c r="B10" s="4" t="inlineStr">
        <is>
          <t>industry</t>
        </is>
      </c>
      <c r="C10" s="4" t="inlineStr">
        <is>
          <t>Automobiles</t>
        </is>
      </c>
    </row>
    <row r="11">
      <c r="A11" s="4" t="inlineStr">
        <is>
          <t>company</t>
        </is>
      </c>
      <c r="B11" s="4" t="inlineStr">
        <is>
          <t>description</t>
        </is>
      </c>
      <c r="C11" s="4" t="inlineStr"/>
    </row>
    <row r="12">
      <c r="A12" s="4" t="inlineStr">
        <is>
          <t>company</t>
        </is>
      </c>
      <c r="B12" s="4" t="inlineStr">
        <is>
          <t>fiscal_year_end</t>
        </is>
      </c>
      <c r="C12" s="4" t="inlineStr">
        <is>
          <t>December</t>
        </is>
      </c>
    </row>
    <row r="13">
      <c r="A13" s="4" t="inlineStr">
        <is>
          <t>company</t>
        </is>
      </c>
      <c r="B13" s="4" t="inlineStr">
        <is>
          <t>currency</t>
        </is>
      </c>
      <c r="C13" s="4" t="inlineStr">
        <is>
          <t>USD</t>
        </is>
      </c>
    </row>
    <row r="14">
      <c r="A14" s="4" t="inlineStr">
        <is>
          <t>company</t>
        </is>
      </c>
      <c r="B14" s="4" t="inlineStr">
        <is>
          <t>analyst_name</t>
        </is>
      </c>
      <c r="C14" s="4" t="inlineStr">
        <is>
          <t>Trinsic</t>
        </is>
      </c>
    </row>
    <row r="15">
      <c r="A15" s="4" t="inlineStr">
        <is>
          <t>company</t>
        </is>
      </c>
      <c r="B15" s="4" t="inlineStr">
        <is>
          <t>report_date</t>
        </is>
      </c>
      <c r="C15" s="4" t="inlineStr"/>
    </row>
    <row r="16">
      <c r="A16" s="4" t="inlineStr">
        <is>
          <t>forecast</t>
        </is>
      </c>
      <c r="B16" s="4" t="inlineStr">
        <is>
          <t>projection_years</t>
        </is>
      </c>
      <c r="C16" s="4" t="inlineStr">
        <is>
          <t>5</t>
        </is>
      </c>
    </row>
    <row r="17">
      <c r="A17" s="4" t="inlineStr">
        <is>
          <t>forecast</t>
        </is>
      </c>
      <c r="B17" s="4" t="inlineStr">
        <is>
          <t>historical_years</t>
        </is>
      </c>
      <c r="C17" s="4" t="inlineStr">
        <is>
          <t>3</t>
        </is>
      </c>
    </row>
    <row r="18">
      <c r="A18" s="4" t="inlineStr">
        <is>
          <t>forecast</t>
        </is>
      </c>
      <c r="B18" s="4" t="inlineStr">
        <is>
          <t>revenue_method</t>
        </is>
      </c>
      <c r="C18" s="4" t="inlineStr">
        <is>
          <t>cagr</t>
        </is>
      </c>
    </row>
    <row r="19">
      <c r="A19" s="4" t="inlineStr">
        <is>
          <t>forecast</t>
        </is>
      </c>
      <c r="B19" s="4" t="inlineStr">
        <is>
          <t>revenue_cagr</t>
        </is>
      </c>
      <c r="C19" s="4" t="inlineStr">
        <is>
          <t>0.12</t>
        </is>
      </c>
    </row>
    <row r="20">
      <c r="A20" s="4" t="inlineStr">
        <is>
          <t>forecast</t>
        </is>
      </c>
      <c r="B20" s="4" t="inlineStr">
        <is>
          <t>revenue_yoy</t>
        </is>
      </c>
      <c r="C20" s="4" t="inlineStr">
        <is>
          <t>[0.08, 0.07, 0.06, 0.05, 0.05]</t>
        </is>
      </c>
    </row>
    <row r="21">
      <c r="A21" s="4" t="inlineStr">
        <is>
          <t>forecast</t>
        </is>
      </c>
      <c r="B21" s="4" t="inlineStr">
        <is>
          <t>revenue_manual</t>
        </is>
      </c>
      <c r="C21" s="4" t="inlineStr">
        <is>
          <t>{}</t>
        </is>
      </c>
    </row>
    <row r="22">
      <c r="A22" s="4" t="inlineStr">
        <is>
          <t>forecast</t>
        </is>
      </c>
      <c r="B22" s="4" t="inlineStr">
        <is>
          <t>cogs_method</t>
        </is>
      </c>
      <c r="C22" s="4" t="inlineStr">
        <is>
          <t>pct_revenue</t>
        </is>
      </c>
    </row>
    <row r="23">
      <c r="A23" s="4" t="inlineStr">
        <is>
          <t>forecast</t>
        </is>
      </c>
      <c r="B23" s="4" t="inlineStr">
        <is>
          <t>cogs_pct_revenue</t>
        </is>
      </c>
      <c r="C23" s="4" t="inlineStr">
        <is>
          <t>0.8</t>
        </is>
      </c>
    </row>
    <row r="24">
      <c r="A24" s="4" t="inlineStr">
        <is>
          <t>forecast</t>
        </is>
      </c>
      <c r="B24" s="4" t="inlineStr">
        <is>
          <t>cogs_yoy</t>
        </is>
      </c>
      <c r="C24" s="4" t="inlineStr">
        <is>
          <t>[]</t>
        </is>
      </c>
    </row>
    <row r="25">
      <c r="A25" s="4" t="inlineStr">
        <is>
          <t>forecast</t>
        </is>
      </c>
      <c r="B25" s="4" t="inlineStr">
        <is>
          <t>sga_method</t>
        </is>
      </c>
      <c r="C25" s="4" t="inlineStr">
        <is>
          <t>pct_revenue</t>
        </is>
      </c>
    </row>
    <row r="26">
      <c r="A26" s="4" t="inlineStr">
        <is>
          <t>forecast</t>
        </is>
      </c>
      <c r="B26" s="4" t="inlineStr">
        <is>
          <t>sga_pct_revenue</t>
        </is>
      </c>
      <c r="C26" s="4" t="inlineStr">
        <is>
          <t>0.07</t>
        </is>
      </c>
    </row>
    <row r="27">
      <c r="A27" s="4" t="inlineStr">
        <is>
          <t>forecast</t>
        </is>
      </c>
      <c r="B27" s="4" t="inlineStr">
        <is>
          <t>other_opex_pct_revenue</t>
        </is>
      </c>
      <c r="C27" s="4" t="inlineStr">
        <is>
          <t>0.05</t>
        </is>
      </c>
    </row>
    <row r="28">
      <c r="A28" s="4" t="inlineStr">
        <is>
          <t>forecast</t>
        </is>
      </c>
      <c r="B28" s="4" t="inlineStr">
        <is>
          <t>depreciation_rate</t>
        </is>
      </c>
      <c r="C28" s="4" t="inlineStr">
        <is>
          <t>0.1</t>
        </is>
      </c>
    </row>
    <row r="29">
      <c r="A29" s="4" t="inlineStr">
        <is>
          <t>forecast</t>
        </is>
      </c>
      <c r="B29" s="4" t="inlineStr">
        <is>
          <t>amortisation_pct_revenue</t>
        </is>
      </c>
      <c r="C29" s="4" t="inlineStr">
        <is>
          <t>0.005</t>
        </is>
      </c>
    </row>
    <row r="30">
      <c r="A30" s="4" t="inlineStr">
        <is>
          <t>forecast</t>
        </is>
      </c>
      <c r="B30" s="4" t="inlineStr">
        <is>
          <t>capex_method</t>
        </is>
      </c>
      <c r="C30" s="4" t="inlineStr">
        <is>
          <t>pct_revenue</t>
        </is>
      </c>
    </row>
    <row r="31">
      <c r="A31" s="4" t="inlineStr">
        <is>
          <t>forecast</t>
        </is>
      </c>
      <c r="B31" s="4" t="inlineStr">
        <is>
          <t>capex_pct_revenue</t>
        </is>
      </c>
      <c r="C31" s="4" t="inlineStr">
        <is>
          <t>0.08</t>
        </is>
      </c>
    </row>
    <row r="32">
      <c r="A32" s="4" t="inlineStr">
        <is>
          <t>forecast</t>
        </is>
      </c>
      <c r="B32" s="4" t="inlineStr">
        <is>
          <t>capex_fixed</t>
        </is>
      </c>
      <c r="C32" s="4" t="inlineStr">
        <is>
          <t>0.0</t>
        </is>
      </c>
    </row>
    <row r="33">
      <c r="A33" s="4" t="inlineStr">
        <is>
          <t>forecast</t>
        </is>
      </c>
      <c r="B33" s="4" t="inlineStr">
        <is>
          <t>capex_manual</t>
        </is>
      </c>
      <c r="C33" s="4" t="inlineStr">
        <is>
          <t>{}</t>
        </is>
      </c>
    </row>
    <row r="34">
      <c r="A34" s="4" t="inlineStr">
        <is>
          <t>forecast</t>
        </is>
      </c>
      <c r="B34" s="4" t="inlineStr">
        <is>
          <t>dso</t>
        </is>
      </c>
      <c r="C34" s="4" t="inlineStr">
        <is>
          <t>18.0</t>
        </is>
      </c>
    </row>
    <row r="35">
      <c r="A35" s="4" t="inlineStr">
        <is>
          <t>forecast</t>
        </is>
      </c>
      <c r="B35" s="4" t="inlineStr">
        <is>
          <t>dio</t>
        </is>
      </c>
      <c r="C35" s="4" t="inlineStr">
        <is>
          <t>65.0</t>
        </is>
      </c>
    </row>
    <row r="36">
      <c r="A36" s="4" t="inlineStr">
        <is>
          <t>forecast</t>
        </is>
      </c>
      <c r="B36" s="4" t="inlineStr">
        <is>
          <t>dpo</t>
        </is>
      </c>
      <c r="C36" s="4" t="inlineStr">
        <is>
          <t>70.0</t>
        </is>
      </c>
    </row>
    <row r="37">
      <c r="A37" s="4" t="inlineStr">
        <is>
          <t>forecast</t>
        </is>
      </c>
      <c r="B37" s="4" t="inlineStr">
        <is>
          <t>prepaid_pct_revenue</t>
        </is>
      </c>
      <c r="C37" s="4" t="inlineStr">
        <is>
          <t>0.005</t>
        </is>
      </c>
    </row>
    <row r="38">
      <c r="A38" s="4" t="inlineStr">
        <is>
          <t>forecast</t>
        </is>
      </c>
      <c r="B38" s="4" t="inlineStr">
        <is>
          <t>accrued_pct_revenue</t>
        </is>
      </c>
      <c r="C38" s="4" t="inlineStr">
        <is>
          <t>0.01</t>
        </is>
      </c>
    </row>
    <row r="39">
      <c r="A39" s="4" t="inlineStr">
        <is>
          <t>forecast</t>
        </is>
      </c>
      <c r="B39" s="4" t="inlineStr">
        <is>
          <t>other_current_assets_pct_revenue</t>
        </is>
      </c>
      <c r="C39" s="4" t="inlineStr">
        <is>
          <t>0.005</t>
        </is>
      </c>
    </row>
    <row r="40">
      <c r="A40" s="4" t="inlineStr">
        <is>
          <t>forecast</t>
        </is>
      </c>
      <c r="B40" s="4" t="inlineStr">
        <is>
          <t>other_current_liabilities_pct_revenue</t>
        </is>
      </c>
      <c r="C40" s="4" t="inlineStr">
        <is>
          <t>0.005</t>
        </is>
      </c>
    </row>
    <row r="41">
      <c r="A41" s="4" t="inlineStr">
        <is>
          <t>forecast</t>
        </is>
      </c>
      <c r="B41" s="4" t="inlineStr">
        <is>
          <t>tax_rate</t>
        </is>
      </c>
      <c r="C41" s="4" t="inlineStr">
        <is>
          <t>0.18</t>
        </is>
      </c>
    </row>
    <row r="42">
      <c r="A42" s="4" t="inlineStr">
        <is>
          <t>forecast</t>
        </is>
      </c>
      <c r="B42" s="4" t="inlineStr">
        <is>
          <t>dividend_payout_ratio</t>
        </is>
      </c>
      <c r="C42" s="4" t="inlineStr">
        <is>
          <t>0.0</t>
        </is>
      </c>
    </row>
    <row r="43">
      <c r="A43" s="4" t="inlineStr">
        <is>
          <t>wacc</t>
        </is>
      </c>
      <c r="B43" s="4" t="inlineStr">
        <is>
          <t>risk_free_rate</t>
        </is>
      </c>
      <c r="C43" s="4" t="inlineStr">
        <is>
          <t>0.043</t>
        </is>
      </c>
    </row>
    <row r="44">
      <c r="A44" s="4" t="inlineStr">
        <is>
          <t>wacc</t>
        </is>
      </c>
      <c r="B44" s="4" t="inlineStr">
        <is>
          <t>equity_risk_premium</t>
        </is>
      </c>
      <c r="C44" s="4" t="inlineStr">
        <is>
          <t>0.05</t>
        </is>
      </c>
    </row>
    <row r="45">
      <c r="A45" s="4" t="inlineStr">
        <is>
          <t>wacc</t>
        </is>
      </c>
      <c r="B45" s="4" t="inlineStr">
        <is>
          <t>beta</t>
        </is>
      </c>
      <c r="C45" s="4" t="inlineStr">
        <is>
          <t>1.85</t>
        </is>
      </c>
    </row>
    <row r="46">
      <c r="A46" s="4" t="inlineStr">
        <is>
          <t>wacc</t>
        </is>
      </c>
      <c r="B46" s="4" t="inlineStr">
        <is>
          <t>size_premium</t>
        </is>
      </c>
      <c r="C46" s="4" t="inlineStr">
        <is>
          <t>0.0</t>
        </is>
      </c>
    </row>
    <row r="47">
      <c r="A47" s="4" t="inlineStr">
        <is>
          <t>wacc</t>
        </is>
      </c>
      <c r="B47" s="4" t="inlineStr">
        <is>
          <t>country_risk_premium</t>
        </is>
      </c>
      <c r="C47" s="4" t="inlineStr">
        <is>
          <t>0.0</t>
        </is>
      </c>
    </row>
    <row r="48">
      <c r="A48" s="4" t="inlineStr">
        <is>
          <t>wacc</t>
        </is>
      </c>
      <c r="B48" s="4" t="inlineStr">
        <is>
          <t>target_debt_weight</t>
        </is>
      </c>
      <c r="C48" s="4" t="inlineStr">
        <is>
          <t>0.05</t>
        </is>
      </c>
    </row>
    <row r="49">
      <c r="A49" s="4" t="inlineStr">
        <is>
          <t>wacc</t>
        </is>
      </c>
      <c r="B49" s="4" t="inlineStr">
        <is>
          <t>target_equity_weight</t>
        </is>
      </c>
      <c r="C49" s="4" t="inlineStr">
        <is>
          <t>0.95</t>
        </is>
      </c>
    </row>
    <row r="50">
      <c r="A50" s="4" t="inlineStr">
        <is>
          <t>wacc</t>
        </is>
      </c>
      <c r="B50" s="4" t="inlineStr">
        <is>
          <t>interest_coverage_ratio</t>
        </is>
      </c>
      <c r="C50" s="4" t="inlineStr">
        <is>
          <t>18.0</t>
        </is>
      </c>
    </row>
    <row r="51">
      <c r="A51" s="4" t="inlineStr">
        <is>
          <t>wacc</t>
        </is>
      </c>
      <c r="B51" s="4" t="inlineStr">
        <is>
          <t>tax_rate</t>
        </is>
      </c>
      <c r="C51" s="4" t="inlineStr">
        <is>
          <t>0.18</t>
        </is>
      </c>
    </row>
    <row r="52">
      <c r="A52" s="4" t="inlineStr">
        <is>
          <t>wacc</t>
        </is>
      </c>
      <c r="B52" s="4" t="inlineStr">
        <is>
          <t>use_live_data</t>
        </is>
      </c>
      <c r="C52" s="4" t="inlineStr">
        <is>
          <t>False</t>
        </is>
      </c>
    </row>
    <row r="53">
      <c r="A53" s="4" t="inlineStr">
        <is>
          <t>valuation</t>
        </is>
      </c>
      <c r="B53" s="4" t="inlineStr">
        <is>
          <t>terminal_method</t>
        </is>
      </c>
      <c r="C53" s="4" t="inlineStr">
        <is>
          <t>both</t>
        </is>
      </c>
    </row>
    <row r="54">
      <c r="A54" s="4" t="inlineStr">
        <is>
          <t>valuation</t>
        </is>
      </c>
      <c r="B54" s="4" t="inlineStr">
        <is>
          <t>terminal_growth_rate</t>
        </is>
      </c>
      <c r="C54" s="4" t="inlineStr">
        <is>
          <t>0.03</t>
        </is>
      </c>
    </row>
    <row r="55">
      <c r="A55" s="4" t="inlineStr">
        <is>
          <t>valuation</t>
        </is>
      </c>
      <c r="B55" s="4" t="inlineStr">
        <is>
          <t>exit_ev_ebitda_multiple</t>
        </is>
      </c>
      <c r="C55" s="4" t="inlineStr">
        <is>
          <t>18.0</t>
        </is>
      </c>
    </row>
    <row r="56">
      <c r="A56" s="4" t="inlineStr">
        <is>
          <t>valuation</t>
        </is>
      </c>
      <c r="B56" s="4" t="inlineStr">
        <is>
          <t>discount_convention</t>
        </is>
      </c>
      <c r="C56" s="4" t="inlineStr">
        <is>
          <t>mid_year</t>
        </is>
      </c>
    </row>
    <row r="57">
      <c r="A57" s="4" t="inlineStr">
        <is>
          <t>valuation</t>
        </is>
      </c>
      <c r="B57" s="4" t="inlineStr">
        <is>
          <t>gordon_weight</t>
        </is>
      </c>
      <c r="C57" s="4" t="inlineStr">
        <is>
          <t>0.35</t>
        </is>
      </c>
    </row>
    <row r="58">
      <c r="A58" s="4" t="inlineStr">
        <is>
          <t>valuation</t>
        </is>
      </c>
      <c r="B58" s="4" t="inlineStr">
        <is>
          <t>cash</t>
        </is>
      </c>
      <c r="C58" s="4" t="inlineStr">
        <is>
          <t>29000000000.0</t>
        </is>
      </c>
    </row>
    <row r="59">
      <c r="A59" s="4" t="inlineStr">
        <is>
          <t>valuation</t>
        </is>
      </c>
      <c r="B59" s="4" t="inlineStr">
        <is>
          <t>debt</t>
        </is>
      </c>
      <c r="C59" s="4" t="inlineStr">
        <is>
          <t>7000000000.0</t>
        </is>
      </c>
    </row>
    <row r="60">
      <c r="A60" s="4" t="inlineStr">
        <is>
          <t>valuation</t>
        </is>
      </c>
      <c r="B60" s="4" t="inlineStr">
        <is>
          <t>minority_interest</t>
        </is>
      </c>
      <c r="C60" s="4" t="inlineStr">
        <is>
          <t>0.0</t>
        </is>
      </c>
    </row>
    <row r="61">
      <c r="A61" s="4" t="inlineStr">
        <is>
          <t>valuation</t>
        </is>
      </c>
      <c r="B61" s="4" t="inlineStr">
        <is>
          <t>preferred_stock</t>
        </is>
      </c>
      <c r="C61" s="4" t="inlineStr">
        <is>
          <t>0.0</t>
        </is>
      </c>
    </row>
    <row r="62">
      <c r="A62" s="4" t="inlineStr">
        <is>
          <t>valuation</t>
        </is>
      </c>
      <c r="B62" s="4" t="inlineStr">
        <is>
          <t>fully_diluted_shares</t>
        </is>
      </c>
      <c r="C62" s="4" t="inlineStr">
        <is>
          <t>3250000000.0</t>
        </is>
      </c>
    </row>
    <row r="63">
      <c r="A63" s="4" t="inlineStr">
        <is>
          <t>valuation</t>
        </is>
      </c>
      <c r="B63" s="4" t="inlineStr">
        <is>
          <t>gdp_growth_cap</t>
        </is>
      </c>
      <c r="C63" s="4" t="inlineStr">
        <is>
          <t>0.035</t>
        </is>
      </c>
    </row>
    <row r="64">
      <c r="A64" s="4" t="inlineStr">
        <is>
          <t>valuation</t>
        </is>
      </c>
      <c r="B64" s="4" t="inlineStr">
        <is>
          <t>terminal_spread_floor_bps</t>
        </is>
      </c>
      <c r="C64" s="4" t="inlineStr">
        <is>
          <t>50.0</t>
        </is>
      </c>
    </row>
    <row r="65">
      <c r="A65" s="4" t="inlineStr">
        <is>
          <t>monte_carlo</t>
        </is>
      </c>
      <c r="B65" s="4" t="inlineStr">
        <is>
          <t>iterations</t>
        </is>
      </c>
      <c r="C65" s="4" t="inlineStr">
        <is>
          <t>2000</t>
        </is>
      </c>
    </row>
    <row r="66">
      <c r="A66" s="4" t="inlineStr">
        <is>
          <t>monte_carlo</t>
        </is>
      </c>
      <c r="B66" s="4" t="inlineStr">
        <is>
          <t>revenue_growth_mean</t>
        </is>
      </c>
      <c r="C66" s="4" t="inlineStr">
        <is>
          <t>0.12</t>
        </is>
      </c>
    </row>
    <row r="67">
      <c r="A67" s="4" t="inlineStr">
        <is>
          <t>monte_carlo</t>
        </is>
      </c>
      <c r="B67" s="4" t="inlineStr">
        <is>
          <t>revenue_growth_std</t>
        </is>
      </c>
      <c r="C67" s="4" t="inlineStr">
        <is>
          <t>0.03</t>
        </is>
      </c>
    </row>
    <row r="68">
      <c r="A68" s="4" t="inlineStr">
        <is>
          <t>monte_carlo</t>
        </is>
      </c>
      <c r="B68" s="4" t="inlineStr">
        <is>
          <t>ebitda_margin_mean</t>
        </is>
      </c>
      <c r="C68" s="4" t="inlineStr">
        <is>
          <t>0.07999999999999995</t>
        </is>
      </c>
    </row>
    <row r="69">
      <c r="A69" s="4" t="inlineStr">
        <is>
          <t>monte_carlo</t>
        </is>
      </c>
      <c r="B69" s="4" t="inlineStr">
        <is>
          <t>ebitda_margin_std</t>
        </is>
      </c>
      <c r="C69" s="4" t="inlineStr">
        <is>
          <t>0.04</t>
        </is>
      </c>
    </row>
    <row r="70">
      <c r="A70" s="4" t="inlineStr">
        <is>
          <t>monte_carlo</t>
        </is>
      </c>
      <c r="B70" s="4" t="inlineStr">
        <is>
          <t>wacc_mean</t>
        </is>
      </c>
      <c r="C70" s="4" t="inlineStr">
        <is>
          <t>0.1307463</t>
        </is>
      </c>
    </row>
    <row r="71">
      <c r="A71" s="4" t="inlineStr">
        <is>
          <t>monte_carlo</t>
        </is>
      </c>
      <c r="B71" s="4" t="inlineStr">
        <is>
          <t>wacc_std</t>
        </is>
      </c>
      <c r="C71" s="4" t="inlineStr">
        <is>
          <t>0.015</t>
        </is>
      </c>
    </row>
    <row r="72">
      <c r="A72" s="4" t="inlineStr">
        <is>
          <t>monte_carlo</t>
        </is>
      </c>
      <c r="B72" s="4" t="inlineStr">
        <is>
          <t>terminal_growth_mean</t>
        </is>
      </c>
      <c r="C72" s="4" t="inlineStr">
        <is>
          <t>0.03</t>
        </is>
      </c>
    </row>
    <row r="73">
      <c r="A73" s="4" t="inlineStr">
        <is>
          <t>monte_carlo</t>
        </is>
      </c>
      <c r="B73" s="4" t="inlineStr">
        <is>
          <t>terminal_growth_std</t>
        </is>
      </c>
      <c r="C73" s="4" t="inlineStr">
        <is>
          <t>0.006</t>
        </is>
      </c>
    </row>
    <row r="74">
      <c r="A74" s="4" t="inlineStr">
        <is>
          <t>monte_carlo</t>
        </is>
      </c>
      <c r="B74" s="4" t="inlineStr">
        <is>
          <t>exit_multiple_mean</t>
        </is>
      </c>
      <c r="C74" s="4" t="inlineStr">
        <is>
          <t>18.0</t>
        </is>
      </c>
    </row>
    <row r="75">
      <c r="A75" s="4" t="inlineStr">
        <is>
          <t>monte_carlo</t>
        </is>
      </c>
      <c r="B75" s="4" t="inlineStr">
        <is>
          <t>exit_multiple_std</t>
        </is>
      </c>
      <c r="C75" s="4" t="inlineStr">
        <is>
          <t>1.5</t>
        </is>
      </c>
    </row>
    <row r="76">
      <c r="A76" s="4" t="inlineStr">
        <is>
          <t>monte_carlo</t>
        </is>
      </c>
      <c r="B76" s="4" t="inlineStr">
        <is>
          <t>seed</t>
        </is>
      </c>
      <c r="C76" s="4" t="inlineStr">
        <is>
          <t>42</t>
        </is>
      </c>
    </row>
    <row r="77">
      <c r="A77" s="4" t="inlineStr">
        <is>
          <t>sensitivity</t>
        </is>
      </c>
      <c r="B77" s="4" t="inlineStr">
        <is>
          <t>wacc_range</t>
        </is>
      </c>
      <c r="C77" s="4" t="inlineStr">
        <is>
          <t>[-0.02, -0.01, 0.0, 0.01, 0.02]</t>
        </is>
      </c>
    </row>
    <row r="78">
      <c r="A78" s="4" t="inlineStr">
        <is>
          <t>sensitivity</t>
        </is>
      </c>
      <c r="B78" s="4" t="inlineStr">
        <is>
          <t>terminal_growth_range</t>
        </is>
      </c>
      <c r="C78" s="4" t="inlineStr">
        <is>
          <t>[-0.01, -0.005, 0.0, 0.005, 0.01]</t>
        </is>
      </c>
    </row>
    <row r="79">
      <c r="A79" s="4" t="inlineStr">
        <is>
          <t>sensitivity</t>
        </is>
      </c>
      <c r="B79" s="4" t="inlineStr">
        <is>
          <t>revenue_growth_range</t>
        </is>
      </c>
      <c r="C79" s="4" t="inlineStr">
        <is>
          <t>[-0.03, -0.015, 0.0, 0.015, 0.03]</t>
        </is>
      </c>
    </row>
    <row r="80">
      <c r="A80" s="4" t="inlineStr">
        <is>
          <t>sensitivity</t>
        </is>
      </c>
      <c r="B80" s="4" t="inlineStr">
        <is>
          <t>ebitda_margin_range</t>
        </is>
      </c>
      <c r="C80" s="4" t="inlineStr">
        <is>
          <t>[-0.05, -0.025, 0.0, 0.025, 0.05]</t>
        </is>
      </c>
    </row>
    <row r="81">
      <c r="A81" s="4" t="inlineStr">
        <is>
          <t>comps</t>
        </is>
      </c>
      <c r="B81" s="4" t="inlineStr">
        <is>
          <t>peer_tickers</t>
        </is>
      </c>
      <c r="C81" s="4" t="inlineStr">
        <is>
          <t>[]</t>
        </is>
      </c>
    </row>
    <row r="82">
      <c r="A82" s="4" t="inlineStr">
        <is>
          <t>comps</t>
        </is>
      </c>
      <c r="B82" s="4" t="inlineStr">
        <is>
          <t>multiples</t>
        </is>
      </c>
      <c r="C82" s="4" t="inlineStr">
        <is>
          <t>['EV/Revenue', 'EV/EBITDA', 'P/E']</t>
        </is>
      </c>
    </row>
    <row r="83">
      <c r="A83" s="4" t="inlineStr">
        <is>
          <t>scenarios</t>
        </is>
      </c>
      <c r="B83" s="4" t="inlineStr">
        <is>
          <t>Base</t>
        </is>
      </c>
      <c r="C83" s="4" t="inlineStr">
        <is>
          <t>{'name': 'Base', 'revenue_growth_override': None, 'revenue_multiplier': 1.0, 'ebitda_margin_override': None, 'margin_delta_bps': 0.0, 'wacc_override': None, 'terminal_growth_override': None, 'exit_multiple_override': None, 'working_capital_days_delta': 0.0, 'capex_multiplier': 1.0}</t>
        </is>
      </c>
    </row>
    <row r="84">
      <c r="A84" s="4" t="inlineStr">
        <is>
          <t>scenarios</t>
        </is>
      </c>
      <c r="B84" s="4" t="inlineStr">
        <is>
          <t>Bull</t>
        </is>
      </c>
      <c r="C84" s="4" t="inlineStr">
        <is>
          <t>{'name': 'Bull', 'revenue_growth_override': None, 'revenue_multiplier': 1.1, 'ebitda_margin_override': None, 'margin_delta_bps': 200.0, 'wacc_override': None, 'terminal_growth_override': None, 'exit_multiple_override': None, 'working_capital_days_delta': -3.0, 'capex_multiplier': 1.0}</t>
        </is>
      </c>
    </row>
    <row r="85">
      <c r="A85" s="4" t="inlineStr">
        <is>
          <t>scenarios</t>
        </is>
      </c>
      <c r="B85" s="4" t="inlineStr">
        <is>
          <t>Bear</t>
        </is>
      </c>
      <c r="C85" s="4" t="inlineStr">
        <is>
          <t>{'name': 'Bear', 'revenue_growth_override': None, 'revenue_multiplier': 0.9, 'ebitda_margin_override': None, 'margin_delta_bps': -200.0, 'wacc_override': None, 'terminal_growth_override': None, 'exit_multiple_override': None, 'working_capital_days_delta': 4.0, 'capex_multiplier': 1.0}</t>
        </is>
      </c>
    </row>
  </sheetData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2:B6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2">
      <c r="A2" s="6" t="inlineStr">
        <is>
          <t>FORECAST ASSUMPTIONS</t>
        </is>
      </c>
    </row>
    <row r="4">
      <c r="A4" s="4" t="inlineStr">
        <is>
          <t>Revenue CAGR</t>
        </is>
      </c>
      <c r="B4" s="7" t="n">
        <v>0.12</v>
      </c>
    </row>
    <row r="5">
      <c r="A5" s="4" t="inlineStr">
        <is>
          <t>COGS % Revenue</t>
        </is>
      </c>
      <c r="B5" s="7" t="n">
        <v>0.8</v>
      </c>
    </row>
    <row r="6">
      <c r="A6" s="4" t="inlineStr">
        <is>
          <t>SGA % Revenue</t>
        </is>
      </c>
      <c r="B6" s="7" t="n">
        <v>0.07000000000000001</v>
      </c>
    </row>
    <row r="7">
      <c r="A7" s="4" t="inlineStr">
        <is>
          <t>Other OpEx % Revenue</t>
        </is>
      </c>
      <c r="B7" s="7" t="n">
        <v>0.05</v>
      </c>
    </row>
    <row r="8">
      <c r="A8" s="4" t="inlineStr">
        <is>
          <t>Depreciation Rate</t>
        </is>
      </c>
      <c r="B8" s="7" t="n">
        <v>0.1</v>
      </c>
    </row>
    <row r="9">
      <c r="A9" s="4" t="inlineStr">
        <is>
          <t>Capex % Revenue</t>
        </is>
      </c>
      <c r="B9" s="7" t="n">
        <v>0.08</v>
      </c>
    </row>
    <row r="10">
      <c r="A10" s="4" t="inlineStr">
        <is>
          <t>Tax Rate</t>
        </is>
      </c>
      <c r="B10" s="7" t="n">
        <v>0.18</v>
      </c>
    </row>
    <row r="11">
      <c r="A11" s="4" t="inlineStr">
        <is>
          <t>DSO (days)</t>
        </is>
      </c>
      <c r="B11" s="8" t="n">
        <v>18</v>
      </c>
    </row>
    <row r="12">
      <c r="A12" s="4" t="inlineStr">
        <is>
          <t>DIO (days)</t>
        </is>
      </c>
      <c r="B12" s="8" t="n">
        <v>65</v>
      </c>
    </row>
    <row r="13">
      <c r="A13" s="4" t="inlineStr">
        <is>
          <t>DPO (days)</t>
        </is>
      </c>
      <c r="B13" s="8" t="n">
        <v>70</v>
      </c>
    </row>
    <row r="14">
      <c r="A14" s="4" t="inlineStr">
        <is>
          <t>Dividend Payout Ratio</t>
        </is>
      </c>
      <c r="B14" s="7" t="n">
        <v>0</v>
      </c>
    </row>
    <row r="15">
      <c r="A15" s="4" t="inlineStr">
        <is>
          <t>Amortisation % Revenue</t>
        </is>
      </c>
      <c r="B15" s="7" t="n">
        <v>0.005</v>
      </c>
    </row>
    <row r="16">
      <c r="A16" s="4" t="inlineStr">
        <is>
          <t>Prepaid % Revenue</t>
        </is>
      </c>
      <c r="B16" s="7" t="n">
        <v>0.005</v>
      </c>
    </row>
    <row r="17">
      <c r="A17" s="4" t="inlineStr">
        <is>
          <t>Accrued % Revenue</t>
        </is>
      </c>
      <c r="B17" s="7" t="n">
        <v>0.01</v>
      </c>
    </row>
    <row r="18">
      <c r="A18" s="4" t="inlineStr">
        <is>
          <t>Other CA % Revenue</t>
        </is>
      </c>
      <c r="B18" s="7" t="n">
        <v>0.005</v>
      </c>
    </row>
    <row r="19">
      <c r="A19" s="4" t="inlineStr">
        <is>
          <t>Other CL % Revenue</t>
        </is>
      </c>
      <c r="B19" s="7" t="n">
        <v>0.005</v>
      </c>
    </row>
    <row r="21">
      <c r="A21" s="6" t="inlineStr">
        <is>
          <t>WACC ASSUMPTIONS</t>
        </is>
      </c>
    </row>
    <row r="23">
      <c r="A23" s="4" t="inlineStr">
        <is>
          <t>Risk-Free Rate</t>
        </is>
      </c>
      <c r="B23" s="7" t="n">
        <v>0.043</v>
      </c>
    </row>
    <row r="24">
      <c r="A24" s="4" t="inlineStr">
        <is>
          <t>Equity Risk Premium</t>
        </is>
      </c>
      <c r="B24" s="7" t="n">
        <v>0.05</v>
      </c>
    </row>
    <row r="25">
      <c r="A25" s="4" t="inlineStr">
        <is>
          <t>Beta</t>
        </is>
      </c>
      <c r="B25" s="9" t="n">
        <v>1.85</v>
      </c>
    </row>
    <row r="26">
      <c r="A26" s="4" t="inlineStr">
        <is>
          <t>Size Premium</t>
        </is>
      </c>
      <c r="B26" s="7" t="n">
        <v>0</v>
      </c>
    </row>
    <row r="27">
      <c r="A27" s="4" t="inlineStr">
        <is>
          <t>Country Risk Premium</t>
        </is>
      </c>
      <c r="B27" s="7" t="n">
        <v>0</v>
      </c>
    </row>
    <row r="28">
      <c r="A28" s="4" t="inlineStr">
        <is>
          <t>Debt Weight</t>
        </is>
      </c>
      <c r="B28" s="7" t="n">
        <v>0.05</v>
      </c>
    </row>
    <row r="29">
      <c r="A29" s="4" t="inlineStr">
        <is>
          <t>Equity Weight</t>
        </is>
      </c>
      <c r="B29" s="7" t="n">
        <v>0.95</v>
      </c>
    </row>
    <row r="30">
      <c r="A30" s="4" t="inlineStr">
        <is>
          <t>Interest Coverage Ratio</t>
        </is>
      </c>
      <c r="B30" s="10" t="n">
        <v>18</v>
      </c>
    </row>
    <row r="31">
      <c r="A31" s="4" t="inlineStr">
        <is>
          <t>Credit Spread (computed)</t>
        </is>
      </c>
      <c r="B31" s="11" t="n">
        <v>0.0063</v>
      </c>
    </row>
    <row r="33">
      <c r="A33" s="6" t="inlineStr">
        <is>
          <t>VALUATION ASSUMPTIONS</t>
        </is>
      </c>
    </row>
    <row r="34">
      <c r="A34" s="4" t="inlineStr">
        <is>
          <t>Terminal Growth Rate</t>
        </is>
      </c>
      <c r="B34" s="7" t="n">
        <v>0.03</v>
      </c>
    </row>
    <row r="35">
      <c r="A35" s="4" t="inlineStr">
        <is>
          <t>Exit EV/EBITDA Multiple</t>
        </is>
      </c>
      <c r="B35" s="10" t="n">
        <v>18</v>
      </c>
    </row>
    <row r="36">
      <c r="A36" s="4" t="inlineStr">
        <is>
          <t>Gordon Growth Weight</t>
        </is>
      </c>
      <c r="B36" s="7" t="n">
        <v>0.35</v>
      </c>
    </row>
    <row r="37">
      <c r="A37" s="4" t="inlineStr">
        <is>
          <t>Shares Outstanding</t>
        </is>
      </c>
      <c r="B37" s="8" t="n">
        <v>3250000000</v>
      </c>
    </row>
    <row r="38">
      <c r="A38" s="4" t="inlineStr">
        <is>
          <t>Cash (Equity Bridge)</t>
        </is>
      </c>
      <c r="B38" s="8" t="n">
        <v>29000000000</v>
      </c>
    </row>
    <row r="39">
      <c r="A39" s="4" t="inlineStr">
        <is>
          <t>Debt (Equity Bridge)</t>
        </is>
      </c>
      <c r="B39" s="8" t="n">
        <v>7000000000</v>
      </c>
    </row>
    <row r="41">
      <c r="A41" s="6" t="inlineStr">
        <is>
          <t>BASE YEAR INPUTS</t>
        </is>
      </c>
    </row>
    <row r="43">
      <c r="A43" s="4" t="inlineStr">
        <is>
          <t>Base Year Revenue</t>
        </is>
      </c>
      <c r="B43" s="8" t="n">
        <v>97700000000</v>
      </c>
    </row>
    <row r="44">
      <c r="A44" s="4" t="inlineStr">
        <is>
          <t>Base Year Cash</t>
        </is>
      </c>
      <c r="B44" s="8" t="n">
        <v>29000000000</v>
      </c>
    </row>
    <row r="45">
      <c r="A45" s="4" t="inlineStr">
        <is>
          <t>Base Year PP&amp;E (Net)</t>
        </is>
      </c>
      <c r="B45" s="8" t="n">
        <v>34000000000</v>
      </c>
    </row>
    <row r="46">
      <c r="A46" s="4" t="inlineStr">
        <is>
          <t>Base Year NWC</t>
        </is>
      </c>
      <c r="B46" s="8" t="n">
        <v>6000000000</v>
      </c>
    </row>
    <row r="47">
      <c r="A47" s="4" t="inlineStr">
        <is>
          <t>Base Retained Earnings (auto)</t>
        </is>
      </c>
      <c r="B47" s="12">
        <f>B44+B45+B46+B57+B58+B59-B51-B60-B48</f>
        <v/>
      </c>
    </row>
    <row r="48">
      <c r="A48" s="4" t="inlineStr">
        <is>
          <t>Base Common Stock</t>
        </is>
      </c>
      <c r="B48" s="8" t="n">
        <v>0</v>
      </c>
    </row>
    <row r="49">
      <c r="A49" s="6" t="inlineStr">
        <is>
          <t>DEBT SCHEDULE INPUTS</t>
        </is>
      </c>
    </row>
    <row r="51">
      <c r="A51" s="4" t="inlineStr">
        <is>
          <t>Debt Beginning Balance</t>
        </is>
      </c>
      <c r="B51" s="8" t="n">
        <v>7000000000</v>
      </c>
    </row>
    <row r="52">
      <c r="A52" s="4" t="inlineStr">
        <is>
          <t>Debt Interest Rate</t>
        </is>
      </c>
      <c r="B52" s="7" t="n">
        <v>0.0493</v>
      </c>
    </row>
    <row r="53">
      <c r="A53" s="4" t="inlineStr">
        <is>
          <t>Debt Annual Amortisation</t>
        </is>
      </c>
      <c r="B53" s="8" t="n">
        <v>0</v>
      </c>
    </row>
    <row r="54">
      <c r="A54" s="4" t="inlineStr">
        <is>
          <t>Debt Maturity (Year)</t>
        </is>
      </c>
      <c r="B54" s="8" t="n">
        <v>5</v>
      </c>
    </row>
    <row r="55">
      <c r="A55" s="6" t="inlineStr">
        <is>
          <t>OTHER BALANCE SHEET ITEMS</t>
        </is>
      </c>
    </row>
    <row r="57">
      <c r="A57" s="4" t="inlineStr">
        <is>
          <t>Goodwill</t>
        </is>
      </c>
      <c r="B57" s="8" t="n">
        <v>0</v>
      </c>
    </row>
    <row r="58">
      <c r="A58" s="4" t="inlineStr">
        <is>
          <t>Intangibles (Net)</t>
        </is>
      </c>
      <c r="B58" s="8" t="n">
        <v>0</v>
      </c>
    </row>
    <row r="59">
      <c r="A59" s="4" t="inlineStr">
        <is>
          <t>Other Long-Term Assets</t>
        </is>
      </c>
      <c r="B59" s="8" t="n">
        <v>0</v>
      </c>
    </row>
    <row r="60">
      <c r="A60" s="4" t="inlineStr">
        <is>
          <t>Other Long-Term Liabilities</t>
        </is>
      </c>
      <c r="B60" s="8" t="n">
        <v>0</v>
      </c>
    </row>
    <row r="61">
      <c r="A61" s="6" t="inlineStr">
        <is>
          <t>CAPEX METHOD</t>
        </is>
      </c>
    </row>
    <row r="62">
      <c r="A62" s="4" t="inlineStr">
        <is>
          <t>Capex Method</t>
        </is>
      </c>
      <c r="B62" s="13" t="inlineStr">
        <is>
          <t>pct_revenue</t>
        </is>
      </c>
    </row>
    <row r="63">
      <c r="A63" s="4" t="inlineStr">
        <is>
          <t>Capex Fixed (Annual)</t>
        </is>
      </c>
      <c r="B63" s="8" t="n">
        <v>0</v>
      </c>
    </row>
  </sheetData>
  <mergeCells count="7">
    <mergeCell ref="A21:B21"/>
    <mergeCell ref="A2:B2"/>
    <mergeCell ref="A41:B41"/>
    <mergeCell ref="A33:B33"/>
    <mergeCell ref="A49:B49"/>
    <mergeCell ref="A61:B61"/>
    <mergeCell ref="A55:B55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Income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</t>
        </is>
      </c>
      <c r="B2" s="15">
        <f>Assumptions!$B$43*(1+Assumptions!$B$4)</f>
        <v/>
      </c>
      <c r="C2" s="15">
        <f>B2*(1+Assumptions!$B$4)</f>
        <v/>
      </c>
      <c r="D2" s="15">
        <f>C2*(1+Assumptions!$B$4)</f>
        <v/>
      </c>
      <c r="E2" s="15">
        <f>D2*(1+Assumptions!$B$4)</f>
        <v/>
      </c>
      <c r="F2" s="15">
        <f>E2*(1+Assumptions!$B$4)</f>
        <v/>
      </c>
    </row>
    <row r="3">
      <c r="A3" s="4" t="inlineStr">
        <is>
          <t>Revenue Growth</t>
        </is>
      </c>
      <c r="B3" s="16">
        <f>Assumptions!$B$4</f>
        <v/>
      </c>
      <c r="C3" s="16">
        <f>Assumptions!$B$4</f>
        <v/>
      </c>
      <c r="D3" s="16">
        <f>Assumptions!$B$4</f>
        <v/>
      </c>
      <c r="E3" s="16">
        <f>Assumptions!$B$4</f>
        <v/>
      </c>
      <c r="F3" s="16">
        <f>Assumptions!$B$4</f>
        <v/>
      </c>
    </row>
    <row r="4">
      <c r="A4" s="4" t="inlineStr">
        <is>
          <t>COGS</t>
        </is>
      </c>
      <c r="B4" s="15">
        <f>B2*Assumptions!$B$5</f>
        <v/>
      </c>
      <c r="C4" s="15">
        <f>C2*Assumptions!$B$5</f>
        <v/>
      </c>
      <c r="D4" s="15">
        <f>D2*Assumptions!$B$5</f>
        <v/>
      </c>
      <c r="E4" s="15">
        <f>E2*Assumptions!$B$5</f>
        <v/>
      </c>
      <c r="F4" s="15">
        <f>F2*Assumptions!$B$5</f>
        <v/>
      </c>
    </row>
    <row r="5">
      <c r="A5" s="17" t="inlineStr">
        <is>
          <t>Gross Profit</t>
        </is>
      </c>
      <c r="B5" s="18">
        <f>B2-B4</f>
        <v/>
      </c>
      <c r="C5" s="18">
        <f>C2-C4</f>
        <v/>
      </c>
      <c r="D5" s="18">
        <f>D2-D4</f>
        <v/>
      </c>
      <c r="E5" s="18">
        <f>E2-E4</f>
        <v/>
      </c>
      <c r="F5" s="18">
        <f>F2-F4</f>
        <v/>
      </c>
    </row>
    <row r="6">
      <c r="A6" s="4" t="inlineStr">
        <is>
          <t>Gross Margin</t>
        </is>
      </c>
      <c r="B6" s="16">
        <f>IF(B2=0,0,B5/B2)</f>
        <v/>
      </c>
      <c r="C6" s="16">
        <f>IF(C2=0,0,C5/C2)</f>
        <v/>
      </c>
      <c r="D6" s="16">
        <f>IF(D2=0,0,D5/D2)</f>
        <v/>
      </c>
      <c r="E6" s="16">
        <f>IF(E2=0,0,E5/E2)</f>
        <v/>
      </c>
      <c r="F6" s="16">
        <f>IF(F2=0,0,F5/F2)</f>
        <v/>
      </c>
    </row>
    <row r="7">
      <c r="A7" s="4" t="inlineStr">
        <is>
          <t>SGA</t>
        </is>
      </c>
      <c r="B7" s="15">
        <f>B2*Assumptions!$B$6</f>
        <v/>
      </c>
      <c r="C7" s="15">
        <f>C2*Assumptions!$B$6</f>
        <v/>
      </c>
      <c r="D7" s="15">
        <f>D2*Assumptions!$B$6</f>
        <v/>
      </c>
      <c r="E7" s="15">
        <f>E2*Assumptions!$B$6</f>
        <v/>
      </c>
      <c r="F7" s="15">
        <f>F2*Assumptions!$B$6</f>
        <v/>
      </c>
    </row>
    <row r="8">
      <c r="A8" s="4" t="inlineStr">
        <is>
          <t>Other OpEx</t>
        </is>
      </c>
      <c r="B8" s="15">
        <f>B2*Assumptions!$B$7</f>
        <v/>
      </c>
      <c r="C8" s="15">
        <f>C2*Assumptions!$B$7</f>
        <v/>
      </c>
      <c r="D8" s="15">
        <f>D2*Assumptions!$B$7</f>
        <v/>
      </c>
      <c r="E8" s="15">
        <f>E2*Assumptions!$B$7</f>
        <v/>
      </c>
      <c r="F8" s="15">
        <f>F2*Assumptions!$B$7</f>
        <v/>
      </c>
    </row>
    <row r="9">
      <c r="A9" s="17" t="inlineStr">
        <is>
          <t>EBITDA</t>
        </is>
      </c>
      <c r="B9" s="18">
        <f>B5-B7-B8</f>
        <v/>
      </c>
      <c r="C9" s="18">
        <f>C5-C7-C8</f>
        <v/>
      </c>
      <c r="D9" s="18">
        <f>D5-D7-D8</f>
        <v/>
      </c>
      <c r="E9" s="18">
        <f>E5-E7-E8</f>
        <v/>
      </c>
      <c r="F9" s="18">
        <f>F5-F7-F8</f>
        <v/>
      </c>
    </row>
    <row r="10">
      <c r="A10" s="4" t="inlineStr">
        <is>
          <t>EBITDA Margin</t>
        </is>
      </c>
      <c r="B10" s="16">
        <f>IF(B2=0,0,B9/B2)</f>
        <v/>
      </c>
      <c r="C10" s="16">
        <f>IF(C2=0,0,C9/C2)</f>
        <v/>
      </c>
      <c r="D10" s="16">
        <f>IF(D2=0,0,D9/D2)</f>
        <v/>
      </c>
      <c r="E10" s="16">
        <f>IF(E2=0,0,E9/E2)</f>
        <v/>
      </c>
      <c r="F10" s="16">
        <f>IF(F2=0,0,F9/F2)</f>
        <v/>
      </c>
    </row>
    <row r="11">
      <c r="A11" s="4" t="inlineStr">
        <is>
          <t>Depreciation</t>
        </is>
      </c>
      <c r="B11" s="15">
        <f>'Capex DA'!B6</f>
        <v/>
      </c>
      <c r="C11" s="15">
        <f>'Capex DA'!C6</f>
        <v/>
      </c>
      <c r="D11" s="15">
        <f>'Capex DA'!D6</f>
        <v/>
      </c>
      <c r="E11" s="15">
        <f>'Capex DA'!E6</f>
        <v/>
      </c>
      <c r="F11" s="15">
        <f>'Capex DA'!F6</f>
        <v/>
      </c>
    </row>
    <row r="12">
      <c r="A12" s="4" t="inlineStr">
        <is>
          <t>Amortisation</t>
        </is>
      </c>
      <c r="B12" s="15">
        <f>MIN(B2*Assumptions!$B$15,Assumptions!$B$58)</f>
        <v/>
      </c>
      <c r="C12" s="15">
        <f>MIN(C2*Assumptions!$B$15,'Balance Sheet'!B4)</f>
        <v/>
      </c>
      <c r="D12" s="15">
        <f>MIN(D2*Assumptions!$B$15,'Balance Sheet'!C4)</f>
        <v/>
      </c>
      <c r="E12" s="15">
        <f>MIN(E2*Assumptions!$B$15,'Balance Sheet'!D4)</f>
        <v/>
      </c>
      <c r="F12" s="15">
        <f>MIN(F2*Assumptions!$B$15,'Balance Sheet'!E4)</f>
        <v/>
      </c>
    </row>
    <row r="13">
      <c r="A13" s="4" t="inlineStr">
        <is>
          <t>Total D&amp;A</t>
        </is>
      </c>
      <c r="B13" s="15">
        <f>B11+B12</f>
        <v/>
      </c>
      <c r="C13" s="15">
        <f>C11+C12</f>
        <v/>
      </c>
      <c r="D13" s="15">
        <f>D11+D12</f>
        <v/>
      </c>
      <c r="E13" s="15">
        <f>E11+E12</f>
        <v/>
      </c>
      <c r="F13" s="15">
        <f>F11+F12</f>
        <v/>
      </c>
    </row>
    <row r="14">
      <c r="A14" s="17" t="inlineStr">
        <is>
          <t>EBIT</t>
        </is>
      </c>
      <c r="B14" s="18">
        <f>B9-B13</f>
        <v/>
      </c>
      <c r="C14" s="18">
        <f>C9-C13</f>
        <v/>
      </c>
      <c r="D14" s="18">
        <f>D9-D13</f>
        <v/>
      </c>
      <c r="E14" s="18">
        <f>E9-E13</f>
        <v/>
      </c>
      <c r="F14" s="18">
        <f>F9-F13</f>
        <v/>
      </c>
    </row>
    <row r="15">
      <c r="A15" s="4" t="inlineStr">
        <is>
          <t>Interest Expense</t>
        </is>
      </c>
      <c r="B15" s="15">
        <f>'Debt Schedule'!B4</f>
        <v/>
      </c>
      <c r="C15" s="15">
        <f>'Debt Schedule'!C4</f>
        <v/>
      </c>
      <c r="D15" s="15">
        <f>'Debt Schedule'!D4</f>
        <v/>
      </c>
      <c r="E15" s="15">
        <f>'Debt Schedule'!E4</f>
        <v/>
      </c>
      <c r="F15" s="15">
        <f>'Debt Schedule'!F4</f>
        <v/>
      </c>
    </row>
    <row r="16">
      <c r="A16" s="17" t="inlineStr">
        <is>
          <t>EBT</t>
        </is>
      </c>
      <c r="B16" s="18">
        <f>B14-B15</f>
        <v/>
      </c>
      <c r="C16" s="18">
        <f>C14-C15</f>
        <v/>
      </c>
      <c r="D16" s="18">
        <f>D14-D15</f>
        <v/>
      </c>
      <c r="E16" s="18">
        <f>E14-E15</f>
        <v/>
      </c>
      <c r="F16" s="18">
        <f>F14-F15</f>
        <v/>
      </c>
    </row>
    <row r="17">
      <c r="A17" s="4" t="inlineStr">
        <is>
          <t>Tax Expense</t>
        </is>
      </c>
      <c r="B17" s="15">
        <f>MAX(B16*Assumptions!$B$10,0)</f>
        <v/>
      </c>
      <c r="C17" s="15">
        <f>MAX(C16*Assumptions!$B$10,0)</f>
        <v/>
      </c>
      <c r="D17" s="15">
        <f>MAX(D16*Assumptions!$B$10,0)</f>
        <v/>
      </c>
      <c r="E17" s="15">
        <f>MAX(E16*Assumptions!$B$10,0)</f>
        <v/>
      </c>
      <c r="F17" s="15">
        <f>MAX(F16*Assumptions!$B$10,0)</f>
        <v/>
      </c>
    </row>
    <row r="18">
      <c r="A18" s="17" t="inlineStr">
        <is>
          <t>Net Income</t>
        </is>
      </c>
      <c r="B18" s="18">
        <f>B16-B17</f>
        <v/>
      </c>
      <c r="C18" s="18">
        <f>C16-C17</f>
        <v/>
      </c>
      <c r="D18" s="18">
        <f>D16-D17</f>
        <v/>
      </c>
      <c r="E18" s="18">
        <f>E16-E17</f>
        <v/>
      </c>
      <c r="F18" s="18">
        <f>F16-F17</f>
        <v/>
      </c>
    </row>
  </sheetData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Working Capital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 (ref)</t>
        </is>
      </c>
      <c r="B2" s="15">
        <f>'Income Statement'!B2</f>
        <v/>
      </c>
      <c r="C2" s="15">
        <f>'Income Statement'!C2</f>
        <v/>
      </c>
      <c r="D2" s="15">
        <f>'Income Statement'!D2</f>
        <v/>
      </c>
      <c r="E2" s="15">
        <f>'Income Statement'!E2</f>
        <v/>
      </c>
      <c r="F2" s="15">
        <f>'Income Statement'!F2</f>
        <v/>
      </c>
    </row>
    <row r="3">
      <c r="A3" s="4" t="inlineStr">
        <is>
          <t>COGS (ref)</t>
        </is>
      </c>
      <c r="B3" s="15">
        <f>'Income Statement'!B4</f>
        <v/>
      </c>
      <c r="C3" s="15">
        <f>'Income Statement'!C4</f>
        <v/>
      </c>
      <c r="D3" s="15">
        <f>'Income Statement'!D4</f>
        <v/>
      </c>
      <c r="E3" s="15">
        <f>'Income Statement'!E4</f>
        <v/>
      </c>
      <c r="F3" s="15">
        <f>'Income Statement'!F4</f>
        <v/>
      </c>
    </row>
    <row r="4">
      <c r="A4" s="4" t="inlineStr">
        <is>
          <t>Accounts Receivable</t>
        </is>
      </c>
      <c r="B4" s="15">
        <f>B2*Assumptions!$B$11/365</f>
        <v/>
      </c>
      <c r="C4" s="15">
        <f>C2*Assumptions!$B$11/365</f>
        <v/>
      </c>
      <c r="D4" s="15">
        <f>D2*Assumptions!$B$11/365</f>
        <v/>
      </c>
      <c r="E4" s="15">
        <f>E2*Assumptions!$B$11/365</f>
        <v/>
      </c>
      <c r="F4" s="15">
        <f>F2*Assumptions!$B$11/365</f>
        <v/>
      </c>
    </row>
    <row r="5">
      <c r="A5" s="4" t="inlineStr">
        <is>
          <t>DSO</t>
        </is>
      </c>
      <c r="B5" s="15">
        <f>Assumptions!$B$11</f>
        <v/>
      </c>
      <c r="C5" s="15">
        <f>Assumptions!$B$11</f>
        <v/>
      </c>
      <c r="D5" s="15">
        <f>Assumptions!$B$11</f>
        <v/>
      </c>
      <c r="E5" s="15">
        <f>Assumptions!$B$11</f>
        <v/>
      </c>
      <c r="F5" s="15">
        <f>Assumptions!$B$11</f>
        <v/>
      </c>
    </row>
    <row r="6">
      <c r="A6" s="4" t="inlineStr">
        <is>
          <t>Inventory</t>
        </is>
      </c>
      <c r="B6" s="15">
        <f>B3*Assumptions!$B$12/365</f>
        <v/>
      </c>
      <c r="C6" s="15">
        <f>C3*Assumptions!$B$12/365</f>
        <v/>
      </c>
      <c r="D6" s="15">
        <f>D3*Assumptions!$B$12/365</f>
        <v/>
      </c>
      <c r="E6" s="15">
        <f>E3*Assumptions!$B$12/365</f>
        <v/>
      </c>
      <c r="F6" s="15">
        <f>F3*Assumptions!$B$12/365</f>
        <v/>
      </c>
    </row>
    <row r="7">
      <c r="A7" s="4" t="inlineStr">
        <is>
          <t>DIO</t>
        </is>
      </c>
      <c r="B7" s="15">
        <f>Assumptions!$B$12</f>
        <v/>
      </c>
      <c r="C7" s="15">
        <f>Assumptions!$B$12</f>
        <v/>
      </c>
      <c r="D7" s="15">
        <f>Assumptions!$B$12</f>
        <v/>
      </c>
      <c r="E7" s="15">
        <f>Assumptions!$B$12</f>
        <v/>
      </c>
      <c r="F7" s="15">
        <f>Assumptions!$B$12</f>
        <v/>
      </c>
    </row>
    <row r="8">
      <c r="A8" s="4" t="inlineStr">
        <is>
          <t>Prepaid Expenses</t>
        </is>
      </c>
      <c r="B8" s="15">
        <f>B2*Assumptions!$B$16</f>
        <v/>
      </c>
      <c r="C8" s="15">
        <f>C2*Assumptions!$B$16</f>
        <v/>
      </c>
      <c r="D8" s="15">
        <f>D2*Assumptions!$B$16</f>
        <v/>
      </c>
      <c r="E8" s="15">
        <f>E2*Assumptions!$B$16</f>
        <v/>
      </c>
      <c r="F8" s="15">
        <f>F2*Assumptions!$B$16</f>
        <v/>
      </c>
    </row>
    <row r="9">
      <c r="A9" s="4" t="inlineStr">
        <is>
          <t>Other Current Assets</t>
        </is>
      </c>
      <c r="B9" s="15">
        <f>B2*Assumptions!$B$18</f>
        <v/>
      </c>
      <c r="C9" s="15">
        <f>C2*Assumptions!$B$18</f>
        <v/>
      </c>
      <c r="D9" s="15">
        <f>D2*Assumptions!$B$18</f>
        <v/>
      </c>
      <c r="E9" s="15">
        <f>E2*Assumptions!$B$18</f>
        <v/>
      </c>
      <c r="F9" s="15">
        <f>F2*Assumptions!$B$18</f>
        <v/>
      </c>
    </row>
    <row r="10">
      <c r="A10" s="4" t="inlineStr">
        <is>
          <t>Accounts Payable</t>
        </is>
      </c>
      <c r="B10" s="15">
        <f>B3*Assumptions!$B$13/365</f>
        <v/>
      </c>
      <c r="C10" s="15">
        <f>C3*Assumptions!$B$13/365</f>
        <v/>
      </c>
      <c r="D10" s="15">
        <f>D3*Assumptions!$B$13/365</f>
        <v/>
      </c>
      <c r="E10" s="15">
        <f>E3*Assumptions!$B$13/365</f>
        <v/>
      </c>
      <c r="F10" s="15">
        <f>F3*Assumptions!$B$13/365</f>
        <v/>
      </c>
    </row>
    <row r="11">
      <c r="A11" s="4" t="inlineStr">
        <is>
          <t>DPO</t>
        </is>
      </c>
      <c r="B11" s="15">
        <f>Assumptions!$B$13</f>
        <v/>
      </c>
      <c r="C11" s="15">
        <f>Assumptions!$B$13</f>
        <v/>
      </c>
      <c r="D11" s="15">
        <f>Assumptions!$B$13</f>
        <v/>
      </c>
      <c r="E11" s="15">
        <f>Assumptions!$B$13</f>
        <v/>
      </c>
      <c r="F11" s="15">
        <f>Assumptions!$B$13</f>
        <v/>
      </c>
    </row>
    <row r="12">
      <c r="A12" s="4" t="inlineStr">
        <is>
          <t>Accrued Liabilities</t>
        </is>
      </c>
      <c r="B12" s="15">
        <f>B2*Assumptions!$B$17</f>
        <v/>
      </c>
      <c r="C12" s="15">
        <f>C2*Assumptions!$B$17</f>
        <v/>
      </c>
      <c r="D12" s="15">
        <f>D2*Assumptions!$B$17</f>
        <v/>
      </c>
      <c r="E12" s="15">
        <f>E2*Assumptions!$B$17</f>
        <v/>
      </c>
      <c r="F12" s="15">
        <f>F2*Assumptions!$B$17</f>
        <v/>
      </c>
    </row>
    <row r="13">
      <c r="A13" s="4" t="inlineStr">
        <is>
          <t>Other Current Liabilities</t>
        </is>
      </c>
      <c r="B13" s="15">
        <f>B2*Assumptions!$B$19</f>
        <v/>
      </c>
      <c r="C13" s="15">
        <f>C2*Assumptions!$B$19</f>
        <v/>
      </c>
      <c r="D13" s="15">
        <f>D2*Assumptions!$B$19</f>
        <v/>
      </c>
      <c r="E13" s="15">
        <f>E2*Assumptions!$B$19</f>
        <v/>
      </c>
      <c r="F13" s="15">
        <f>F2*Assumptions!$B$19</f>
        <v/>
      </c>
    </row>
    <row r="14">
      <c r="A14" s="17" t="inlineStr">
        <is>
          <t>Net Working Capital</t>
        </is>
      </c>
      <c r="B14" s="18">
        <f>B4+B6+B8+B9-B10-B12-B13</f>
        <v/>
      </c>
      <c r="C14" s="18">
        <f>C4+C6+C8+C9-C10-C12-C13</f>
        <v/>
      </c>
      <c r="D14" s="18">
        <f>D4+D6+D8+D9-D10-D12-D13</f>
        <v/>
      </c>
      <c r="E14" s="18">
        <f>E4+E6+E8+E9-E10-E12-E13</f>
        <v/>
      </c>
      <c r="F14" s="18">
        <f>F4+F6+F8+F9-F10-F12-F13</f>
        <v/>
      </c>
    </row>
    <row r="15">
      <c r="A15" s="17" t="inlineStr">
        <is>
          <t>Delta NWC</t>
        </is>
      </c>
      <c r="B15" s="18">
        <f>B14-Assumptions!$B$46</f>
        <v/>
      </c>
      <c r="C15" s="18">
        <f>C14-B14</f>
        <v/>
      </c>
      <c r="D15" s="18">
        <f>D14-C14</f>
        <v/>
      </c>
      <c r="E15" s="18">
        <f>E14-D14</f>
        <v/>
      </c>
      <c r="F15" s="18">
        <f>F14-E14</f>
        <v/>
      </c>
    </row>
  </sheetData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Capex &amp; Depreciation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 PP&amp;E (Net)</t>
        </is>
      </c>
      <c r="B2" s="15">
        <f>Assumptions!$B$45</f>
        <v/>
      </c>
      <c r="C2" s="15">
        <f>B7</f>
        <v/>
      </c>
      <c r="D2" s="15">
        <f>C7</f>
        <v/>
      </c>
      <c r="E2" s="15">
        <f>D7</f>
        <v/>
      </c>
      <c r="F2" s="15">
        <f>E7</f>
        <v/>
      </c>
    </row>
    <row r="3">
      <c r="A3" s="4" t="inlineStr">
        <is>
          <t>Capex</t>
        </is>
      </c>
      <c r="B3" s="15">
        <f>IF(Assumptions!$B$62="fixed",Assumptions!$B$63,'Income Statement'!B2*Assumptions!$B$9)</f>
        <v/>
      </c>
      <c r="C3" s="15">
        <f>IF(Assumptions!$B$62="fixed",Assumptions!$B$63,'Income Statement'!C2*Assumptions!$B$9)</f>
        <v/>
      </c>
      <c r="D3" s="15">
        <f>IF(Assumptions!$B$62="fixed",Assumptions!$B$63,'Income Statement'!D2*Assumptions!$B$9)</f>
        <v/>
      </c>
      <c r="E3" s="15">
        <f>IF(Assumptions!$B$62="fixed",Assumptions!$B$63,'Income Statement'!E2*Assumptions!$B$9)</f>
        <v/>
      </c>
      <c r="F3" s="15">
        <f>IF(Assumptions!$B$62="fixed",Assumptions!$B$63,'Income Statement'!F2*Assumptions!$B$9)</f>
        <v/>
      </c>
    </row>
    <row r="4">
      <c r="A4" s="4" t="inlineStr">
        <is>
          <t>Dep on Existing</t>
        </is>
      </c>
      <c r="B4" s="15">
        <f>B2*Assumptions!$B$8</f>
        <v/>
      </c>
      <c r="C4" s="15">
        <f>C2*Assumptions!$B$8</f>
        <v/>
      </c>
      <c r="D4" s="15">
        <f>D2*Assumptions!$B$8</f>
        <v/>
      </c>
      <c r="E4" s="15">
        <f>E2*Assumptions!$B$8</f>
        <v/>
      </c>
      <c r="F4" s="15">
        <f>F2*Assumptions!$B$8</f>
        <v/>
      </c>
    </row>
    <row r="5">
      <c r="A5" s="4" t="inlineStr">
        <is>
          <t>Dep on New Capex</t>
        </is>
      </c>
      <c r="B5" s="15">
        <f>B3*Assumptions!$B$8*0.5</f>
        <v/>
      </c>
      <c r="C5" s="15">
        <f>C3*Assumptions!$B$8*0.5</f>
        <v/>
      </c>
      <c r="D5" s="15">
        <f>D3*Assumptions!$B$8*0.5</f>
        <v/>
      </c>
      <c r="E5" s="15">
        <f>E3*Assumptions!$B$8*0.5</f>
        <v/>
      </c>
      <c r="F5" s="15">
        <f>F3*Assumptions!$B$8*0.5</f>
        <v/>
      </c>
    </row>
    <row r="6">
      <c r="A6" s="17" t="inlineStr">
        <is>
          <t>Total Depreciation</t>
        </is>
      </c>
      <c r="B6" s="18">
        <f>B4+B5</f>
        <v/>
      </c>
      <c r="C6" s="18">
        <f>C4+C5</f>
        <v/>
      </c>
      <c r="D6" s="18">
        <f>D4+D5</f>
        <v/>
      </c>
      <c r="E6" s="18">
        <f>E4+E5</f>
        <v/>
      </c>
      <c r="F6" s="18">
        <f>F4+F5</f>
        <v/>
      </c>
    </row>
    <row r="7">
      <c r="A7" s="17" t="inlineStr">
        <is>
          <t>Ending PP&amp;E (Net)</t>
        </is>
      </c>
      <c r="B7" s="18">
        <f>B2+B3-B6</f>
        <v/>
      </c>
      <c r="C7" s="18">
        <f>C2+C3-C6</f>
        <v/>
      </c>
      <c r="D7" s="18">
        <f>D2+D3-D6</f>
        <v/>
      </c>
      <c r="E7" s="18">
        <f>E2+E3-E6</f>
        <v/>
      </c>
      <c r="F7" s="18">
        <f>F2+F3-F6</f>
        <v/>
      </c>
    </row>
  </sheetData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Debt Schedule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Beginning Balance</t>
        </is>
      </c>
      <c r="B2" s="15">
        <f>Assumptions!$B$51</f>
        <v/>
      </c>
      <c r="C2" s="15">
        <f>B6</f>
        <v/>
      </c>
      <c r="D2" s="15">
        <f>C6</f>
        <v/>
      </c>
      <c r="E2" s="15">
        <f>D6</f>
        <v/>
      </c>
      <c r="F2" s="15">
        <f>E6</f>
        <v/>
      </c>
    </row>
    <row r="3">
      <c r="A3" s="4" t="inlineStr">
        <is>
          <t>New Issuance</t>
        </is>
      </c>
      <c r="B3" s="15" t="n">
        <v>0</v>
      </c>
      <c r="C3" s="15" t="n">
        <v>0</v>
      </c>
      <c r="D3" s="15" t="n">
        <v>0</v>
      </c>
      <c r="E3" s="15" t="n">
        <v>0</v>
      </c>
      <c r="F3" s="15" t="n">
        <v>0</v>
      </c>
    </row>
    <row r="4">
      <c r="A4" s="17" t="inlineStr">
        <is>
          <t>Interest Expense</t>
        </is>
      </c>
      <c r="B4" s="18">
        <f>B2*Assumptions!$B$52</f>
        <v/>
      </c>
      <c r="C4" s="18">
        <f>C2*Assumptions!$B$52</f>
        <v/>
      </c>
      <c r="D4" s="18">
        <f>D2*Assumptions!$B$52</f>
        <v/>
      </c>
      <c r="E4" s="18">
        <f>E2*Assumptions!$B$52</f>
        <v/>
      </c>
      <c r="F4" s="18">
        <f>F2*Assumptions!$B$52</f>
        <v/>
      </c>
    </row>
    <row r="5">
      <c r="A5" s="4" t="inlineStr">
        <is>
          <t>Principal Repayment</t>
        </is>
      </c>
      <c r="B5" s="15">
        <f>IF(1=Assumptions!$B$54,B2,MIN(Assumptions!$B$53,B2))</f>
        <v/>
      </c>
      <c r="C5" s="15">
        <f>IF(2=Assumptions!$B$54,C2,MIN(Assumptions!$B$53,C2))</f>
        <v/>
      </c>
      <c r="D5" s="15">
        <f>IF(3=Assumptions!$B$54,D2,MIN(Assumptions!$B$53,D2))</f>
        <v/>
      </c>
      <c r="E5" s="15">
        <f>IF(4=Assumptions!$B$54,E2,MIN(Assumptions!$B$53,E2))</f>
        <v/>
      </c>
      <c r="F5" s="15">
        <f>IF(5=Assumptions!$B$54,F2,MIN(Assumptions!$B$53,F2))</f>
        <v/>
      </c>
    </row>
    <row r="6">
      <c r="A6" s="17" t="inlineStr">
        <is>
          <t>Ending Balance</t>
        </is>
      </c>
      <c r="B6" s="18">
        <f>MAX(B2-B5,0)</f>
        <v/>
      </c>
      <c r="C6" s="18">
        <f>MAX(C2-C5,0)</f>
        <v/>
      </c>
      <c r="D6" s="18">
        <f>MAX(D2-D5,0)</f>
        <v/>
      </c>
      <c r="E6" s="18">
        <f>MAX(E2-E5,0)</f>
        <v/>
      </c>
      <c r="F6" s="18">
        <f>MAX(F2-F5,0)</f>
        <v/>
      </c>
    </row>
    <row r="7">
      <c r="A7" s="4" t="inlineStr">
        <is>
          <t>Current Portion</t>
        </is>
      </c>
      <c r="B7" s="15">
        <f>IF(1&gt;=Assumptions!$B$54,B6,MIN(Assumptions!$B$53,B6))</f>
        <v/>
      </c>
      <c r="C7" s="15">
        <f>IF(2&gt;=Assumptions!$B$54,C6,MIN(Assumptions!$B$53,C6))</f>
        <v/>
      </c>
      <c r="D7" s="15">
        <f>IF(3&gt;=Assumptions!$B$54,D6,MIN(Assumptions!$B$53,D6))</f>
        <v/>
      </c>
      <c r="E7" s="15">
        <f>IF(4&gt;=Assumptions!$B$54,E6,MIN(Assumptions!$B$53,E6))</f>
        <v/>
      </c>
      <c r="F7" s="15">
        <f>IF(5&gt;=Assumptions!$B$54,F6,MIN(Assumptions!$B$53,F6))</f>
        <v/>
      </c>
    </row>
  </sheetData>
  <pageMargins left="0.75" right="0.75" top="1" bottom="1" header="0.5" footer="0.5"/>
  <pageSetup fitToHeight="0" fitToWidth="1"/>
</worksheet>
</file>

<file path=xl/worksheets/sheet7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33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Balance Sheet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Property, Plant &amp; Equipment</t>
        </is>
      </c>
      <c r="B2" s="15">
        <f>'Capex DA'!B7</f>
        <v/>
      </c>
      <c r="C2" s="15">
        <f>'Capex DA'!C7</f>
        <v/>
      </c>
      <c r="D2" s="15">
        <f>'Capex DA'!D7</f>
        <v/>
      </c>
      <c r="E2" s="15">
        <f>'Capex DA'!E7</f>
        <v/>
      </c>
      <c r="F2" s="15">
        <f>'Capex DA'!F7</f>
        <v/>
      </c>
    </row>
    <row r="3">
      <c r="A3" s="4" t="inlineStr">
        <is>
          <t>Goodwill</t>
        </is>
      </c>
      <c r="B3" s="15">
        <f>Assumptions!$B$57</f>
        <v/>
      </c>
      <c r="C3" s="15">
        <f>Assumptions!$B$57</f>
        <v/>
      </c>
      <c r="D3" s="15">
        <f>Assumptions!$B$57</f>
        <v/>
      </c>
      <c r="E3" s="15">
        <f>Assumptions!$B$57</f>
        <v/>
      </c>
      <c r="F3" s="15">
        <f>Assumptions!$B$57</f>
        <v/>
      </c>
    </row>
    <row r="4">
      <c r="A4" s="4" t="inlineStr">
        <is>
          <t>Intangible Assets</t>
        </is>
      </c>
      <c r="B4" s="15">
        <f>MAX(Assumptions!$B$58-'Income Statement'!B12,0)</f>
        <v/>
      </c>
      <c r="C4" s="15">
        <f>MAX(B4-'Income Statement'!C12,0)</f>
        <v/>
      </c>
      <c r="D4" s="15">
        <f>MAX(C4-'Income Statement'!D12,0)</f>
        <v/>
      </c>
      <c r="E4" s="15">
        <f>MAX(D4-'Income Statement'!E12,0)</f>
        <v/>
      </c>
      <c r="F4" s="15">
        <f>MAX(E4-'Income Statement'!F12,0)</f>
        <v/>
      </c>
    </row>
    <row r="5">
      <c r="A5" s="4" t="inlineStr">
        <is>
          <t>Other Non-Current Assets</t>
        </is>
      </c>
      <c r="B5" s="15">
        <f>Assumptions!$B$59</f>
        <v/>
      </c>
      <c r="C5" s="15">
        <f>Assumptions!$B$59</f>
        <v/>
      </c>
      <c r="D5" s="15">
        <f>Assumptions!$B$59</f>
        <v/>
      </c>
      <c r="E5" s="15">
        <f>Assumptions!$B$59</f>
        <v/>
      </c>
      <c r="F5" s="15">
        <f>Assumptions!$B$59</f>
        <v/>
      </c>
    </row>
    <row r="6">
      <c r="A6" s="17" t="inlineStr">
        <is>
          <t>Total Non-Current Assets</t>
        </is>
      </c>
      <c r="B6" s="18">
        <f>SUM(B2:B5)</f>
        <v/>
      </c>
      <c r="C6" s="18">
        <f>SUM(C2:C5)</f>
        <v/>
      </c>
      <c r="D6" s="18">
        <f>SUM(D2:D5)</f>
        <v/>
      </c>
      <c r="E6" s="18">
        <f>SUM(E2:E5)</f>
        <v/>
      </c>
      <c r="F6" s="18">
        <f>SUM(F2:F5)</f>
        <v/>
      </c>
    </row>
    <row r="8">
      <c r="A8" s="4" t="inlineStr">
        <is>
          <t>Inventories</t>
        </is>
      </c>
      <c r="B8" s="15">
        <f>'Working Capital'!B6</f>
        <v/>
      </c>
      <c r="C8" s="15">
        <f>'Working Capital'!C6</f>
        <v/>
      </c>
      <c r="D8" s="15">
        <f>'Working Capital'!D6</f>
        <v/>
      </c>
      <c r="E8" s="15">
        <f>'Working Capital'!E6</f>
        <v/>
      </c>
      <c r="F8" s="15">
        <f>'Working Capital'!F6</f>
        <v/>
      </c>
    </row>
    <row r="9">
      <c r="A9" s="4" t="inlineStr">
        <is>
          <t>Trade &amp; Other Receivables</t>
        </is>
      </c>
      <c r="B9" s="15">
        <f>'Working Capital'!B4</f>
        <v/>
      </c>
      <c r="C9" s="15">
        <f>'Working Capital'!C4</f>
        <v/>
      </c>
      <c r="D9" s="15">
        <f>'Working Capital'!D4</f>
        <v/>
      </c>
      <c r="E9" s="15">
        <f>'Working Capital'!E4</f>
        <v/>
      </c>
      <c r="F9" s="15">
        <f>'Working Capital'!F4</f>
        <v/>
      </c>
    </row>
    <row r="10">
      <c r="A10" s="4" t="inlineStr">
        <is>
          <t>Prepayments</t>
        </is>
      </c>
      <c r="B10" s="15">
        <f>'Working Capital'!B8</f>
        <v/>
      </c>
      <c r="C10" s="15">
        <f>'Working Capital'!C8</f>
        <v/>
      </c>
      <c r="D10" s="15">
        <f>'Working Capital'!D8</f>
        <v/>
      </c>
      <c r="E10" s="15">
        <f>'Working Capital'!E8</f>
        <v/>
      </c>
      <c r="F10" s="15">
        <f>'Working Capital'!F8</f>
        <v/>
      </c>
    </row>
    <row r="11">
      <c r="A11" s="4" t="inlineStr">
        <is>
          <t>Other Current Assets</t>
        </is>
      </c>
      <c r="B11" s="15">
        <f>'Working Capital'!B9</f>
        <v/>
      </c>
      <c r="C11" s="15">
        <f>'Working Capital'!C9</f>
        <v/>
      </c>
      <c r="D11" s="15">
        <f>'Working Capital'!D9</f>
        <v/>
      </c>
      <c r="E11" s="15">
        <f>'Working Capital'!E9</f>
        <v/>
      </c>
      <c r="F11" s="15">
        <f>'Working Capital'!F9</f>
        <v/>
      </c>
    </row>
    <row r="12">
      <c r="A12" s="4" t="inlineStr">
        <is>
          <t>Cash &amp; Cash Equivalents</t>
        </is>
      </c>
      <c r="B12" s="15">
        <f>'Cash Flow'!B23</f>
        <v/>
      </c>
      <c r="C12" s="15">
        <f>'Cash Flow'!C23</f>
        <v/>
      </c>
      <c r="D12" s="15">
        <f>'Cash Flow'!D23</f>
        <v/>
      </c>
      <c r="E12" s="15">
        <f>'Cash Flow'!E23</f>
        <v/>
      </c>
      <c r="F12" s="15">
        <f>'Cash Flow'!F23</f>
        <v/>
      </c>
    </row>
    <row r="13">
      <c r="A13" s="17" t="inlineStr">
        <is>
          <t>Total Current Assets</t>
        </is>
      </c>
      <c r="B13" s="18">
        <f>SUM(B8:B12)</f>
        <v/>
      </c>
      <c r="C13" s="18">
        <f>SUM(C8:C12)</f>
        <v/>
      </c>
      <c r="D13" s="18">
        <f>SUM(D8:D12)</f>
        <v/>
      </c>
      <c r="E13" s="18">
        <f>SUM(E8:E12)</f>
        <v/>
      </c>
      <c r="F13" s="18">
        <f>SUM(F8:F12)</f>
        <v/>
      </c>
    </row>
    <row r="14">
      <c r="A14" s="17" t="inlineStr">
        <is>
          <t>TOTAL ASSETS</t>
        </is>
      </c>
      <c r="B14" s="18">
        <f>B6+B13</f>
        <v/>
      </c>
      <c r="C14" s="18">
        <f>C6+C13</f>
        <v/>
      </c>
      <c r="D14" s="18">
        <f>D6+D13</f>
        <v/>
      </c>
      <c r="E14" s="18">
        <f>E6+E13</f>
        <v/>
      </c>
      <c r="F14" s="18">
        <f>F6+F13</f>
        <v/>
      </c>
    </row>
    <row r="16">
      <c r="A16" s="4" t="inlineStr">
        <is>
          <t>Share Capital</t>
        </is>
      </c>
      <c r="B16" s="15">
        <f>Assumptions!$B$48</f>
        <v/>
      </c>
      <c r="C16" s="15">
        <f>Assumptions!$B$48</f>
        <v/>
      </c>
      <c r="D16" s="15">
        <f>Assumptions!$B$48</f>
        <v/>
      </c>
      <c r="E16" s="15">
        <f>Assumptions!$B$48</f>
        <v/>
      </c>
      <c r="F16" s="15">
        <f>Assumptions!$B$48</f>
        <v/>
      </c>
    </row>
    <row r="17">
      <c r="A17" s="4" t="inlineStr">
        <is>
          <t>Retained Earnings</t>
        </is>
      </c>
      <c r="B17" s="15">
        <f>Assumptions!$B$47+'Income Statement'!B18-'Income Statement'!B18*Assumptions!$B$14</f>
        <v/>
      </c>
      <c r="C17" s="15">
        <f>B17+'Income Statement'!C18-'Income Statement'!C18*Assumptions!$B$14</f>
        <v/>
      </c>
      <c r="D17" s="15">
        <f>C17+'Income Statement'!D18-'Income Statement'!D18*Assumptions!$B$14</f>
        <v/>
      </c>
      <c r="E17" s="15">
        <f>D17+'Income Statement'!E18-'Income Statement'!E18*Assumptions!$B$14</f>
        <v/>
      </c>
      <c r="F17" s="15">
        <f>E17+'Income Statement'!F18-'Income Statement'!F18*Assumptions!$B$14</f>
        <v/>
      </c>
    </row>
    <row r="18">
      <c r="A18" s="17" t="inlineStr">
        <is>
          <t>Total Equity</t>
        </is>
      </c>
      <c r="B18" s="18">
        <f>B16+B17</f>
        <v/>
      </c>
      <c r="C18" s="18">
        <f>C16+C17</f>
        <v/>
      </c>
      <c r="D18" s="18">
        <f>D16+D17</f>
        <v/>
      </c>
      <c r="E18" s="18">
        <f>E16+E17</f>
        <v/>
      </c>
      <c r="F18" s="18">
        <f>F16+F17</f>
        <v/>
      </c>
    </row>
    <row r="20">
      <c r="A20" s="4" t="inlineStr">
        <is>
          <t>Long-Term Borrowings</t>
        </is>
      </c>
      <c r="B20" s="15">
        <f>'Debt Schedule'!B6-B26</f>
        <v/>
      </c>
      <c r="C20" s="15">
        <f>'Debt Schedule'!C6-C26</f>
        <v/>
      </c>
      <c r="D20" s="15">
        <f>'Debt Schedule'!D6-D26</f>
        <v/>
      </c>
      <c r="E20" s="15">
        <f>'Debt Schedule'!E6-E26</f>
        <v/>
      </c>
      <c r="F20" s="15">
        <f>'Debt Schedule'!F6-F26</f>
        <v/>
      </c>
    </row>
    <row r="21">
      <c r="A21" s="4" t="inlineStr">
        <is>
          <t>Other Non-Current Liabilities</t>
        </is>
      </c>
      <c r="B21" s="15">
        <f>Assumptions!$B$60</f>
        <v/>
      </c>
      <c r="C21" s="15">
        <f>Assumptions!$B$60</f>
        <v/>
      </c>
      <c r="D21" s="15">
        <f>Assumptions!$B$60</f>
        <v/>
      </c>
      <c r="E21" s="15">
        <f>Assumptions!$B$60</f>
        <v/>
      </c>
      <c r="F21" s="15">
        <f>Assumptions!$B$60</f>
        <v/>
      </c>
    </row>
    <row r="22">
      <c r="A22" s="17" t="inlineStr">
        <is>
          <t>Total Non-Current Liabilities</t>
        </is>
      </c>
      <c r="B22" s="18">
        <f>B20+B21</f>
        <v/>
      </c>
      <c r="C22" s="18">
        <f>C20+C21</f>
        <v/>
      </c>
      <c r="D22" s="18">
        <f>D20+D21</f>
        <v/>
      </c>
      <c r="E22" s="18">
        <f>E20+E21</f>
        <v/>
      </c>
      <c r="F22" s="18">
        <f>F20+F21</f>
        <v/>
      </c>
    </row>
    <row r="24">
      <c r="A24" s="4" t="inlineStr">
        <is>
          <t>Trade &amp; Other Payables</t>
        </is>
      </c>
      <c r="B24" s="15">
        <f>'Working Capital'!B10</f>
        <v/>
      </c>
      <c r="C24" s="15">
        <f>'Working Capital'!C10</f>
        <v/>
      </c>
      <c r="D24" s="15">
        <f>'Working Capital'!D10</f>
        <v/>
      </c>
      <c r="E24" s="15">
        <f>'Working Capital'!E10</f>
        <v/>
      </c>
      <c r="F24" s="15">
        <f>'Working Capital'!F10</f>
        <v/>
      </c>
    </row>
    <row r="25">
      <c r="A25" s="4" t="inlineStr">
        <is>
          <t>Accrued Liabilities</t>
        </is>
      </c>
      <c r="B25" s="15">
        <f>'Working Capital'!B12</f>
        <v/>
      </c>
      <c r="C25" s="15">
        <f>'Working Capital'!C12</f>
        <v/>
      </c>
      <c r="D25" s="15">
        <f>'Working Capital'!D12</f>
        <v/>
      </c>
      <c r="E25" s="15">
        <f>'Working Capital'!E12</f>
        <v/>
      </c>
      <c r="F25" s="15">
        <f>'Working Capital'!F12</f>
        <v/>
      </c>
    </row>
    <row r="26">
      <c r="A26" s="4" t="inlineStr">
        <is>
          <t>Current Portion of Borrowings</t>
        </is>
      </c>
      <c r="B26" s="15">
        <f>'Debt Schedule'!B7</f>
        <v/>
      </c>
      <c r="C26" s="15">
        <f>'Debt Schedule'!C7</f>
        <v/>
      </c>
      <c r="D26" s="15">
        <f>'Debt Schedule'!D7</f>
        <v/>
      </c>
      <c r="E26" s="15">
        <f>'Debt Schedule'!E7</f>
        <v/>
      </c>
      <c r="F26" s="15">
        <f>'Debt Schedule'!F7</f>
        <v/>
      </c>
    </row>
    <row r="27">
      <c r="A27" s="4" t="inlineStr">
        <is>
          <t>Other Current Liabilities</t>
        </is>
      </c>
      <c r="B27" s="15">
        <f>'Working Capital'!B13</f>
        <v/>
      </c>
      <c r="C27" s="15">
        <f>'Working Capital'!C13</f>
        <v/>
      </c>
      <c r="D27" s="15">
        <f>'Working Capital'!D13</f>
        <v/>
      </c>
      <c r="E27" s="15">
        <f>'Working Capital'!E13</f>
        <v/>
      </c>
      <c r="F27" s="15">
        <f>'Working Capital'!F13</f>
        <v/>
      </c>
    </row>
    <row r="28">
      <c r="A28" s="17" t="inlineStr">
        <is>
          <t>Total Current Liabilities</t>
        </is>
      </c>
      <c r="B28" s="18">
        <f>SUM(B24:B27)</f>
        <v/>
      </c>
      <c r="C28" s="18">
        <f>SUM(C24:C27)</f>
        <v/>
      </c>
      <c r="D28" s="18">
        <f>SUM(D24:D27)</f>
        <v/>
      </c>
      <c r="E28" s="18">
        <f>SUM(E24:E27)</f>
        <v/>
      </c>
      <c r="F28" s="18">
        <f>SUM(F24:F27)</f>
        <v/>
      </c>
    </row>
    <row r="29">
      <c r="A29" s="17" t="inlineStr">
        <is>
          <t>TOTAL LIABILITIES</t>
        </is>
      </c>
      <c r="B29" s="18">
        <f>B22+B28</f>
        <v/>
      </c>
      <c r="C29" s="18">
        <f>C22+C28</f>
        <v/>
      </c>
      <c r="D29" s="18">
        <f>D22+D28</f>
        <v/>
      </c>
      <c r="E29" s="18">
        <f>E22+E28</f>
        <v/>
      </c>
      <c r="F29" s="18">
        <f>F22+F28</f>
        <v/>
      </c>
    </row>
    <row r="30">
      <c r="A30" s="17" t="inlineStr">
        <is>
          <t>TOTAL EQUITY &amp; LIABILITIES</t>
        </is>
      </c>
      <c r="B30" s="18">
        <f>B18+B29</f>
        <v/>
      </c>
      <c r="C30" s="18">
        <f>C18+C29</f>
        <v/>
      </c>
      <c r="D30" s="18">
        <f>D18+D29</f>
        <v/>
      </c>
      <c r="E30" s="18">
        <f>E18+E29</f>
        <v/>
      </c>
      <c r="F30" s="18">
        <f>F18+F29</f>
        <v/>
      </c>
    </row>
    <row r="32">
      <c r="A32" s="17" t="inlineStr">
        <is>
          <t>Balance Check (A-E-L)</t>
        </is>
      </c>
      <c r="B32" s="18">
        <f>B14-B30</f>
        <v/>
      </c>
      <c r="C32" s="18">
        <f>C14-C30</f>
        <v/>
      </c>
      <c r="D32" s="18">
        <f>D14-D30</f>
        <v/>
      </c>
      <c r="E32" s="18">
        <f>E14-E30</f>
        <v/>
      </c>
      <c r="F32" s="18">
        <f>F14-F30</f>
        <v/>
      </c>
    </row>
    <row r="33">
      <c r="A33" s="4" t="inlineStr">
        <is>
          <t>Status</t>
        </is>
      </c>
      <c r="B33" s="15">
        <f>IF(ABS(B32)&lt;1,"PASS","FAIL")</f>
        <v/>
      </c>
      <c r="C33" s="15">
        <f>IF(ABS(C32)&lt;1,"PASS","FAIL")</f>
        <v/>
      </c>
      <c r="D33" s="15">
        <f>IF(ABS(D32)&lt;1,"PASS","FAIL")</f>
        <v/>
      </c>
      <c r="E33" s="15">
        <f>IF(ABS(E32)&lt;1,"PASS","FAIL")</f>
        <v/>
      </c>
      <c r="F33" s="15">
        <f>IF(ABS(F32)&lt;1,"PASS","FAIL")</f>
        <v/>
      </c>
    </row>
  </sheetData>
  <pageMargins left="0.75" right="0.75" top="1" bottom="1" header="0.5" footer="0.5"/>
  <pageSetup fitToHeight="0" fitToWidth="1"/>
</worksheet>
</file>

<file path=xl/worksheets/sheet8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1:F31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Cash Flow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19" t="inlineStr">
        <is>
          <t>CASH FROM OPERATIONS</t>
        </is>
      </c>
    </row>
    <row r="3">
      <c r="A3" s="4" t="inlineStr">
        <is>
          <t>Net Income</t>
        </is>
      </c>
      <c r="B3" s="15">
        <f>'Income Statement'!B18</f>
        <v/>
      </c>
      <c r="C3" s="15">
        <f>'Income Statement'!C18</f>
        <v/>
      </c>
      <c r="D3" s="15">
        <f>'Income Statement'!D18</f>
        <v/>
      </c>
      <c r="E3" s="15">
        <f>'Income Statement'!E18</f>
        <v/>
      </c>
      <c r="F3" s="15">
        <f>'Income Statement'!F18</f>
        <v/>
      </c>
    </row>
    <row r="4">
      <c r="A4" s="4" t="inlineStr">
        <is>
          <t>Depreciation</t>
        </is>
      </c>
      <c r="B4" s="15">
        <f>'Capex DA'!B6</f>
        <v/>
      </c>
      <c r="C4" s="15">
        <f>'Capex DA'!C6</f>
        <v/>
      </c>
      <c r="D4" s="15">
        <f>'Capex DA'!D6</f>
        <v/>
      </c>
      <c r="E4" s="15">
        <f>'Capex DA'!E6</f>
        <v/>
      </c>
      <c r="F4" s="15">
        <f>'Capex DA'!F6</f>
        <v/>
      </c>
    </row>
    <row r="5">
      <c r="A5" s="4" t="inlineStr">
        <is>
          <t>Amortisation</t>
        </is>
      </c>
      <c r="B5" s="15">
        <f>'Income Statement'!B12</f>
        <v/>
      </c>
      <c r="C5" s="15">
        <f>'Income Statement'!C12</f>
        <v/>
      </c>
      <c r="D5" s="15">
        <f>'Income Statement'!D12</f>
        <v/>
      </c>
      <c r="E5" s="15">
        <f>'Income Statement'!E12</f>
        <v/>
      </c>
      <c r="F5" s="15">
        <f>'Income Statement'!F12</f>
        <v/>
      </c>
    </row>
    <row r="6">
      <c r="A6" s="4" t="inlineStr">
        <is>
          <t>Total D&amp;A</t>
        </is>
      </c>
      <c r="B6" s="15">
        <f>B4+B5</f>
        <v/>
      </c>
      <c r="C6" s="15">
        <f>C4+C5</f>
        <v/>
      </c>
      <c r="D6" s="15">
        <f>D4+D5</f>
        <v/>
      </c>
      <c r="E6" s="15">
        <f>E4+E5</f>
        <v/>
      </c>
      <c r="F6" s="15">
        <f>F4+F5</f>
        <v/>
      </c>
    </row>
    <row r="7">
      <c r="A7" s="4" t="inlineStr">
        <is>
          <t>Change in NWC</t>
        </is>
      </c>
      <c r="B7" s="15">
        <f>-'Working Capital'!B15</f>
        <v/>
      </c>
      <c r="C7" s="15">
        <f>-'Working Capital'!C15</f>
        <v/>
      </c>
      <c r="D7" s="15">
        <f>-'Working Capital'!D15</f>
        <v/>
      </c>
      <c r="E7" s="15">
        <f>-'Working Capital'!E15</f>
        <v/>
      </c>
      <c r="F7" s="15">
        <f>-'Working Capital'!F15</f>
        <v/>
      </c>
    </row>
    <row r="8">
      <c r="A8" s="17" t="inlineStr">
        <is>
          <t>Cash from Operations</t>
        </is>
      </c>
      <c r="B8" s="18">
        <f>B3+B6+B7</f>
        <v/>
      </c>
      <c r="C8" s="18">
        <f>C3+C6+C7</f>
        <v/>
      </c>
      <c r="D8" s="18">
        <f>D3+D6+D7</f>
        <v/>
      </c>
      <c r="E8" s="18">
        <f>E3+E6+E7</f>
        <v/>
      </c>
      <c r="F8" s="18">
        <f>F3+F6+F7</f>
        <v/>
      </c>
    </row>
    <row r="10">
      <c r="A10" s="19" t="inlineStr">
        <is>
          <t>CASH FROM INVESTING</t>
        </is>
      </c>
    </row>
    <row r="11">
      <c r="A11" s="4" t="inlineStr">
        <is>
          <t>Capital Expenditures</t>
        </is>
      </c>
      <c r="B11" s="15">
        <f>-'Capex DA'!B3</f>
        <v/>
      </c>
      <c r="C11" s="15">
        <f>-'Capex DA'!C3</f>
        <v/>
      </c>
      <c r="D11" s="15">
        <f>-'Capex DA'!D3</f>
        <v/>
      </c>
      <c r="E11" s="15">
        <f>-'Capex DA'!E3</f>
        <v/>
      </c>
      <c r="F11" s="15">
        <f>-'Capex DA'!F3</f>
        <v/>
      </c>
    </row>
    <row r="12">
      <c r="A12" s="17" t="inlineStr">
        <is>
          <t>Cash from Investing</t>
        </is>
      </c>
      <c r="B12" s="18">
        <f>B11</f>
        <v/>
      </c>
      <c r="C12" s="18">
        <f>C11</f>
        <v/>
      </c>
      <c r="D12" s="18">
        <f>D11</f>
        <v/>
      </c>
      <c r="E12" s="18">
        <f>E11</f>
        <v/>
      </c>
      <c r="F12" s="18">
        <f>F11</f>
        <v/>
      </c>
    </row>
    <row r="14">
      <c r="A14" s="19" t="inlineStr">
        <is>
          <t>CASH FROM FINANCING</t>
        </is>
      </c>
    </row>
    <row r="15">
      <c r="A15" s="4" t="inlineStr">
        <is>
          <t>New Debt Issuance</t>
        </is>
      </c>
      <c r="B15" s="15">
        <f>'Debt Schedule'!B3</f>
        <v/>
      </c>
      <c r="C15" s="15">
        <f>'Debt Schedule'!C3</f>
        <v/>
      </c>
      <c r="D15" s="15">
        <f>'Debt Schedule'!D3</f>
        <v/>
      </c>
      <c r="E15" s="15">
        <f>'Debt Schedule'!E3</f>
        <v/>
      </c>
      <c r="F15" s="15">
        <f>'Debt Schedule'!F3</f>
        <v/>
      </c>
    </row>
    <row r="16">
      <c r="A16" s="4" t="inlineStr">
        <is>
          <t>Debt Repayment</t>
        </is>
      </c>
      <c r="B16" s="15">
        <f>-'Debt Schedule'!B5</f>
        <v/>
      </c>
      <c r="C16" s="15">
        <f>-'Debt Schedule'!C5</f>
        <v/>
      </c>
      <c r="D16" s="15">
        <f>-'Debt Schedule'!D5</f>
        <v/>
      </c>
      <c r="E16" s="15">
        <f>-'Debt Schedule'!E5</f>
        <v/>
      </c>
      <c r="F16" s="15">
        <f>-'Debt Schedule'!F5</f>
        <v/>
      </c>
    </row>
    <row r="17">
      <c r="A17" s="4" t="inlineStr">
        <is>
          <t>Interest Paid</t>
        </is>
      </c>
      <c r="B17" s="15">
        <f>0</f>
        <v/>
      </c>
      <c r="C17" s="15">
        <f>0</f>
        <v/>
      </c>
      <c r="D17" s="15">
        <f>0</f>
        <v/>
      </c>
      <c r="E17" s="15">
        <f>0</f>
        <v/>
      </c>
      <c r="F17" s="15">
        <f>0</f>
        <v/>
      </c>
    </row>
    <row r="18">
      <c r="A18" s="4" t="inlineStr">
        <is>
          <t>Dividends Paid</t>
        </is>
      </c>
      <c r="B18" s="15">
        <f>-'Income Statement'!B18*Assumptions!$B$14</f>
        <v/>
      </c>
      <c r="C18" s="15">
        <f>-'Income Statement'!C18*Assumptions!$B$14</f>
        <v/>
      </c>
      <c r="D18" s="15">
        <f>-'Income Statement'!D18*Assumptions!$B$14</f>
        <v/>
      </c>
      <c r="E18" s="15">
        <f>-'Income Statement'!E18*Assumptions!$B$14</f>
        <v/>
      </c>
      <c r="F18" s="15">
        <f>-'Income Statement'!F18*Assumptions!$B$14</f>
        <v/>
      </c>
    </row>
    <row r="19">
      <c r="A19" s="17" t="inlineStr">
        <is>
          <t>Cash from Financing</t>
        </is>
      </c>
      <c r="B19" s="18">
        <f>B15+B16+B18</f>
        <v/>
      </c>
      <c r="C19" s="18">
        <f>C15+C16+C18</f>
        <v/>
      </c>
      <c r="D19" s="18">
        <f>D15+D16+D18</f>
        <v/>
      </c>
      <c r="E19" s="18">
        <f>E15+E16+E18</f>
        <v/>
      </c>
      <c r="F19" s="18">
        <f>F15+F16+F18</f>
        <v/>
      </c>
    </row>
    <row r="21">
      <c r="A21" s="17" t="inlineStr">
        <is>
          <t>Net Change in Cash</t>
        </is>
      </c>
      <c r="B21" s="18">
        <f>B8+B12+B19</f>
        <v/>
      </c>
      <c r="C21" s="18">
        <f>C8+C12+C19</f>
        <v/>
      </c>
      <c r="D21" s="18">
        <f>D8+D12+D19</f>
        <v/>
      </c>
      <c r="E21" s="18">
        <f>E8+E12+E19</f>
        <v/>
      </c>
      <c r="F21" s="18">
        <f>F8+F12+F19</f>
        <v/>
      </c>
    </row>
    <row r="22">
      <c r="A22" s="4" t="inlineStr">
        <is>
          <t>Beginning Cash</t>
        </is>
      </c>
      <c r="B22" s="15">
        <f>Assumptions!$B$44</f>
        <v/>
      </c>
      <c r="C22" s="15">
        <f>B23</f>
        <v/>
      </c>
      <c r="D22" s="15">
        <f>C23</f>
        <v/>
      </c>
      <c r="E22" s="15">
        <f>D23</f>
        <v/>
      </c>
      <c r="F22" s="15">
        <f>E23</f>
        <v/>
      </c>
    </row>
    <row r="23">
      <c r="A23" s="17" t="inlineStr">
        <is>
          <t>Ending Cash</t>
        </is>
      </c>
      <c r="B23" s="18">
        <f>B22+B21</f>
        <v/>
      </c>
      <c r="C23" s="18">
        <f>C22+C21</f>
        <v/>
      </c>
      <c r="D23" s="18">
        <f>D22+D21</f>
        <v/>
      </c>
      <c r="E23" s="18">
        <f>E22+E21</f>
        <v/>
      </c>
      <c r="F23" s="18">
        <f>F22+F21</f>
        <v/>
      </c>
    </row>
    <row r="25">
      <c r="A25" s="19" t="inlineStr">
        <is>
          <t>UNLEVERED FREE CASH FLOW</t>
        </is>
      </c>
    </row>
    <row r="26">
      <c r="A26" s="4" t="inlineStr">
        <is>
          <t>EBIT</t>
        </is>
      </c>
      <c r="B26" s="15">
        <f>'Income Statement'!B14</f>
        <v/>
      </c>
      <c r="C26" s="15">
        <f>'Income Statement'!C14</f>
        <v/>
      </c>
      <c r="D26" s="15">
        <f>'Income Statement'!D14</f>
        <v/>
      </c>
      <c r="E26" s="15">
        <f>'Income Statement'!E14</f>
        <v/>
      </c>
      <c r="F26" s="15">
        <f>'Income Statement'!F14</f>
        <v/>
      </c>
    </row>
    <row r="27">
      <c r="A27" s="4" t="inlineStr">
        <is>
          <t>NOPAT (after tax)</t>
        </is>
      </c>
      <c r="B27" s="15">
        <f>B26*(1-Assumptions!$B$10)</f>
        <v/>
      </c>
      <c r="C27" s="15">
        <f>C26*(1-Assumptions!$B$10)</f>
        <v/>
      </c>
      <c r="D27" s="15">
        <f>D26*(1-Assumptions!$B$10)</f>
        <v/>
      </c>
      <c r="E27" s="15">
        <f>E26*(1-Assumptions!$B$10)</f>
        <v/>
      </c>
      <c r="F27" s="15">
        <f>F26*(1-Assumptions!$B$10)</f>
        <v/>
      </c>
    </row>
    <row r="28">
      <c r="A28" s="4" t="inlineStr">
        <is>
          <t>Add: D&amp;A</t>
        </is>
      </c>
      <c r="B28" s="15">
        <f>B6</f>
        <v/>
      </c>
      <c r="C28" s="15">
        <f>C6</f>
        <v/>
      </c>
      <c r="D28" s="15">
        <f>D6</f>
        <v/>
      </c>
      <c r="E28" s="15">
        <f>E6</f>
        <v/>
      </c>
      <c r="F28" s="15">
        <f>F6</f>
        <v/>
      </c>
    </row>
    <row r="29">
      <c r="A29" s="4" t="inlineStr">
        <is>
          <t>Less: Capex</t>
        </is>
      </c>
      <c r="B29" s="15">
        <f>B11</f>
        <v/>
      </c>
      <c r="C29" s="15">
        <f>C11</f>
        <v/>
      </c>
      <c r="D29" s="15">
        <f>D11</f>
        <v/>
      </c>
      <c r="E29" s="15">
        <f>E11</f>
        <v/>
      </c>
      <c r="F29" s="15">
        <f>F11</f>
        <v/>
      </c>
    </row>
    <row r="30">
      <c r="A30" s="4" t="inlineStr">
        <is>
          <t>Less: Change in NWC</t>
        </is>
      </c>
      <c r="B30" s="15">
        <f>B7</f>
        <v/>
      </c>
      <c r="C30" s="15">
        <f>C7</f>
        <v/>
      </c>
      <c r="D30" s="15">
        <f>D7</f>
        <v/>
      </c>
      <c r="E30" s="15">
        <f>E7</f>
        <v/>
      </c>
      <c r="F30" s="15">
        <f>F7</f>
        <v/>
      </c>
    </row>
    <row r="31">
      <c r="A31" s="17" t="inlineStr">
        <is>
          <t>Unlevered FCF</t>
        </is>
      </c>
      <c r="B31" s="18">
        <f>B27+B28+B29+B30</f>
        <v/>
      </c>
      <c r="C31" s="18">
        <f>C27+C28+C29+C30</f>
        <v/>
      </c>
      <c r="D31" s="18">
        <f>D27+D28+D29+D30</f>
        <v/>
      </c>
      <c r="E31" s="18">
        <f>E27+E28+E29+E30</f>
        <v/>
      </c>
      <c r="F31" s="18">
        <f>F27+F28+F29+F30</f>
        <v/>
      </c>
    </row>
  </sheetData>
  <pageMargins left="0.75" right="0.75" top="1" bottom="1" header="0.5" footer="0.5"/>
  <pageSetup fitToHeight="0" fitToWidth="1"/>
</worksheet>
</file>

<file path=xl/worksheets/sheet9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6" t="inlineStr">
        <is>
          <t>WACC Calculation</t>
        </is>
      </c>
    </row>
    <row r="3">
      <c r="A3" s="19" t="inlineStr">
        <is>
          <t>COST OF EQUITY (CAPM)</t>
        </is>
      </c>
    </row>
    <row r="4">
      <c r="A4" s="4" t="inlineStr">
        <is>
          <t>Risk-Free Rate</t>
        </is>
      </c>
      <c r="B4" s="20">
        <f>Assumptions!$B$23</f>
        <v/>
      </c>
    </row>
    <row r="5">
      <c r="A5" s="4" t="inlineStr">
        <is>
          <t>Beta</t>
        </is>
      </c>
      <c r="B5" s="21">
        <f>Assumptions!$B$25</f>
        <v/>
      </c>
    </row>
    <row r="6">
      <c r="A6" s="4" t="inlineStr">
        <is>
          <t>Equity Risk Premium</t>
        </is>
      </c>
      <c r="B6" s="20">
        <f>Assumptions!$B$24</f>
        <v/>
      </c>
    </row>
    <row r="7">
      <c r="A7" s="4" t="inlineStr">
        <is>
          <t>Size Premium</t>
        </is>
      </c>
      <c r="B7" s="20">
        <f>Assumptions!$B$26</f>
        <v/>
      </c>
    </row>
    <row r="8">
      <c r="A8" s="4" t="inlineStr">
        <is>
          <t>Country Risk Premium</t>
        </is>
      </c>
      <c r="B8" s="20">
        <f>Assumptions!$B$27</f>
        <v/>
      </c>
    </row>
    <row r="9">
      <c r="A9" s="17" t="inlineStr">
        <is>
          <t>Cost of Equity (Ke)</t>
        </is>
      </c>
      <c r="B9" s="22">
        <f>B4+B5*B6+B7+B8</f>
        <v/>
      </c>
    </row>
    <row r="11">
      <c r="A11" s="19" t="inlineStr">
        <is>
          <t>COST OF DEBT</t>
        </is>
      </c>
    </row>
    <row r="12">
      <c r="A12" s="4" t="inlineStr">
        <is>
          <t>Pre-Tax Kd</t>
        </is>
      </c>
      <c r="B12" s="20">
        <f>Assumptions!$B$23+Assumptions!$B$31</f>
        <v/>
      </c>
    </row>
    <row r="13">
      <c r="A13" s="17" t="inlineStr">
        <is>
          <t>After-Tax Kd</t>
        </is>
      </c>
      <c r="B13" s="22">
        <f>B12*(1-Assumptions!$B$10)</f>
        <v/>
      </c>
    </row>
    <row r="15">
      <c r="A15" s="19" t="inlineStr">
        <is>
          <t>CAPITAL STRUCTURE</t>
        </is>
      </c>
    </row>
    <row r="16">
      <c r="A16" s="4" t="inlineStr">
        <is>
          <t>Equity Weight</t>
        </is>
      </c>
      <c r="B16" s="20">
        <f>Assumptions!$B$29</f>
        <v/>
      </c>
    </row>
    <row r="17">
      <c r="A17" s="4" t="inlineStr">
        <is>
          <t>Debt Weight</t>
        </is>
      </c>
      <c r="B17" s="20">
        <f>Assumptions!$B$28</f>
        <v/>
      </c>
    </row>
    <row r="19">
      <c r="A19" s="17" t="inlineStr">
        <is>
          <t>WACC</t>
        </is>
      </c>
      <c r="B19" s="23">
        <f>B16*B9+B17*B13</f>
        <v/>
      </c>
    </row>
  </sheetData>
  <mergeCells count="1">
    <mergeCell ref="A1:B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2026-06-15T05:36:38Z</dcterms:created>
  <dcterms:modified xsi:type="dcterms:W3CDTF">2026-06-15T05:36:38Z</dcterms:modified>
</cp:coreProperties>
</file>